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e\Documents\School\(not a term)\cforall\strings\perf-assessment\"/>
    </mc:Choice>
  </mc:AlternateContent>
  <xr:revisionPtr revIDLastSave="0" documentId="13_ncr:1_{2AB355FE-D05F-4E2E-BADF-57C2C724E66E}" xr6:coauthVersionLast="47" xr6:coauthVersionMax="47" xr10:uidLastSave="{00000000-0000-0000-0000-000000000000}"/>
  <bookViews>
    <workbookView xWindow="-3420" yWindow="-16320" windowWidth="29040" windowHeight="16440" activeTab="2" xr2:uid="{53BD3C28-E3F3-451B-8728-CB44AF026FA3}"/>
  </bookViews>
  <sheets>
    <sheet name="Raw" sheetId="1" r:id="rId1"/>
    <sheet name="Agg" sheetId="4" r:id="rId2"/>
    <sheet name="Export" sheetId="3" r:id="rId3"/>
  </sheets>
  <definedNames>
    <definedName name="bins">#REF!</definedName>
    <definedName name="ExternalData_1" localSheetId="1" hidden="1">Agg!$A$1:$D$41</definedName>
    <definedName name="growt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D3" i="3" s="1"/>
  <c r="C2" i="3"/>
  <c r="D2" i="3" s="1"/>
  <c r="E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V3" i="1" l="1"/>
  <c r="V15" i="1"/>
  <c r="V51" i="1"/>
  <c r="V67" i="1"/>
  <c r="V103" i="1"/>
  <c r="V127" i="1"/>
  <c r="V147" i="1"/>
  <c r="V155" i="1"/>
  <c r="V167" i="1"/>
  <c r="V191" i="1"/>
  <c r="V199" i="1"/>
  <c r="V4" i="1"/>
  <c r="V8" i="1"/>
  <c r="V12" i="1"/>
  <c r="V16" i="1"/>
  <c r="V20" i="1"/>
  <c r="V24" i="1"/>
  <c r="V28" i="1"/>
  <c r="V32" i="1"/>
  <c r="V36" i="1"/>
  <c r="V40" i="1"/>
  <c r="V44" i="1"/>
  <c r="V48" i="1"/>
  <c r="V52" i="1"/>
  <c r="V56" i="1"/>
  <c r="V60" i="1"/>
  <c r="V64" i="1"/>
  <c r="V68" i="1"/>
  <c r="V72" i="1"/>
  <c r="V76" i="1"/>
  <c r="V80" i="1"/>
  <c r="V84" i="1"/>
  <c r="V88" i="1"/>
  <c r="V92" i="1"/>
  <c r="V96" i="1"/>
  <c r="V100" i="1"/>
  <c r="V104" i="1"/>
  <c r="V108" i="1"/>
  <c r="V112" i="1"/>
  <c r="V116" i="1"/>
  <c r="V120" i="1"/>
  <c r="V124" i="1"/>
  <c r="V128" i="1"/>
  <c r="V132" i="1"/>
  <c r="V136" i="1"/>
  <c r="V140" i="1"/>
  <c r="V144" i="1"/>
  <c r="V148" i="1"/>
  <c r="V152" i="1"/>
  <c r="V156" i="1"/>
  <c r="V160" i="1"/>
  <c r="V164" i="1"/>
  <c r="V168" i="1"/>
  <c r="V172" i="1"/>
  <c r="V176" i="1"/>
  <c r="V180" i="1"/>
  <c r="V184" i="1"/>
  <c r="V188" i="1"/>
  <c r="V192" i="1"/>
  <c r="V196" i="1"/>
  <c r="V200" i="1"/>
  <c r="V19" i="1"/>
  <c r="V39" i="1"/>
  <c r="V63" i="1"/>
  <c r="V79" i="1"/>
  <c r="V99" i="1"/>
  <c r="V115" i="1"/>
  <c r="V139" i="1"/>
  <c r="V163" i="1"/>
  <c r="V179" i="1"/>
  <c r="V195" i="1"/>
  <c r="V5" i="1"/>
  <c r="V9" i="1"/>
  <c r="V13" i="1"/>
  <c r="V17" i="1"/>
  <c r="V21" i="1"/>
  <c r="V25" i="1"/>
  <c r="V29" i="1"/>
  <c r="V33" i="1"/>
  <c r="V37" i="1"/>
  <c r="V41" i="1"/>
  <c r="V45" i="1"/>
  <c r="V49" i="1"/>
  <c r="V53" i="1"/>
  <c r="V57" i="1"/>
  <c r="V61" i="1"/>
  <c r="V65" i="1"/>
  <c r="V69" i="1"/>
  <c r="V73" i="1"/>
  <c r="V77" i="1"/>
  <c r="V81" i="1"/>
  <c r="V85" i="1"/>
  <c r="V89" i="1"/>
  <c r="V93" i="1"/>
  <c r="V97" i="1"/>
  <c r="V101" i="1"/>
  <c r="V105" i="1"/>
  <c r="V109" i="1"/>
  <c r="V113" i="1"/>
  <c r="V117" i="1"/>
  <c r="V121" i="1"/>
  <c r="V125" i="1"/>
  <c r="V129" i="1"/>
  <c r="V133" i="1"/>
  <c r="V137" i="1"/>
  <c r="V141" i="1"/>
  <c r="V145" i="1"/>
  <c r="V149" i="1"/>
  <c r="V153" i="1"/>
  <c r="V157" i="1"/>
  <c r="V161" i="1"/>
  <c r="V165" i="1"/>
  <c r="V169" i="1"/>
  <c r="V173" i="1"/>
  <c r="V177" i="1"/>
  <c r="V181" i="1"/>
  <c r="V185" i="1"/>
  <c r="V189" i="1"/>
  <c r="V193" i="1"/>
  <c r="V197" i="1"/>
  <c r="V201" i="1"/>
  <c r="V7" i="1"/>
  <c r="V23" i="1"/>
  <c r="V31" i="1"/>
  <c r="V47" i="1"/>
  <c r="V71" i="1"/>
  <c r="V83" i="1"/>
  <c r="V95" i="1"/>
  <c r="V107" i="1"/>
  <c r="V123" i="1"/>
  <c r="V131" i="1"/>
  <c r="V143" i="1"/>
  <c r="V159" i="1"/>
  <c r="V171" i="1"/>
  <c r="V187" i="1"/>
  <c r="V6" i="1"/>
  <c r="V10" i="1"/>
  <c r="V14" i="1"/>
  <c r="V18" i="1"/>
  <c r="V22" i="1"/>
  <c r="V26" i="1"/>
  <c r="V30" i="1"/>
  <c r="V34" i="1"/>
  <c r="V38" i="1"/>
  <c r="V42" i="1"/>
  <c r="V46" i="1"/>
  <c r="V50" i="1"/>
  <c r="V54" i="1"/>
  <c r="V58" i="1"/>
  <c r="V62" i="1"/>
  <c r="V66" i="1"/>
  <c r="V70" i="1"/>
  <c r="V74" i="1"/>
  <c r="V78" i="1"/>
  <c r="V82" i="1"/>
  <c r="V86" i="1"/>
  <c r="V90" i="1"/>
  <c r="V94" i="1"/>
  <c r="V98" i="1"/>
  <c r="V102" i="1"/>
  <c r="V106" i="1"/>
  <c r="V110" i="1"/>
  <c r="V114" i="1"/>
  <c r="V118" i="1"/>
  <c r="V122" i="1"/>
  <c r="V126" i="1"/>
  <c r="V130" i="1"/>
  <c r="V134" i="1"/>
  <c r="V138" i="1"/>
  <c r="V142" i="1"/>
  <c r="V146" i="1"/>
  <c r="V150" i="1"/>
  <c r="V154" i="1"/>
  <c r="V158" i="1"/>
  <c r="V162" i="1"/>
  <c r="V166" i="1"/>
  <c r="V170" i="1"/>
  <c r="V174" i="1"/>
  <c r="V178" i="1"/>
  <c r="V182" i="1"/>
  <c r="V186" i="1"/>
  <c r="V190" i="1"/>
  <c r="V194" i="1"/>
  <c r="V198" i="1"/>
  <c r="V202" i="1"/>
  <c r="V11" i="1"/>
  <c r="V35" i="1"/>
  <c r="V55" i="1"/>
  <c r="V75" i="1"/>
  <c r="V111" i="1"/>
  <c r="V135" i="1"/>
  <c r="V151" i="1"/>
  <c r="V175" i="1"/>
  <c r="V91" i="1"/>
  <c r="V183" i="1"/>
  <c r="V119" i="1"/>
  <c r="V87" i="1"/>
  <c r="V59" i="1"/>
  <c r="V43" i="1"/>
  <c r="V2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7FB8B1-CE2F-449F-BB24-B19695F0B326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<sst xmlns="http://schemas.openxmlformats.org/spreadsheetml/2006/main" count="1241" uniqueCount="65">
  <si>
    <t>perfexp-cfa-pall-ll-share-na</t>
  </si>
  <si>
    <t>corpus-100-20-1.0+101+l15.txt</t>
  </si>
  <si>
    <t>xxx</t>
  </si>
  <si>
    <t>corpus-100-20-1.0+102+l15.txt</t>
  </si>
  <si>
    <t>corpus-100-20-1.0+103+l15.txt</t>
  </si>
  <si>
    <t>corpus-100-20-1.0+104+l15.txt</t>
  </si>
  <si>
    <t>corpus-100-20-1.0+105+l15.txt</t>
  </si>
  <si>
    <t>corpus-100-50-1.0+101+l15.txt</t>
  </si>
  <si>
    <t>corpus-100-50-1.0+102+l15.txt</t>
  </si>
  <si>
    <t>corpus-100-50-1.0+103+l15.txt</t>
  </si>
  <si>
    <t>corpus-100-50-1.0+104+l15.txt</t>
  </si>
  <si>
    <t>corpus-100-50-1.0+105+l15.txt</t>
  </si>
  <si>
    <t>corpus-100-100-1.0+101+l15.txt</t>
  </si>
  <si>
    <t>corpus-100-100-1.0+102+l15.txt</t>
  </si>
  <si>
    <t>corpus-100-100-1.0+103+l15.txt</t>
  </si>
  <si>
    <t>corpus-100-100-1.0+104+l15.txt</t>
  </si>
  <si>
    <t>corpus-100-100-1.0+105+l15.txt</t>
  </si>
  <si>
    <t>corpus-100-200-1.0+101+l15.txt</t>
  </si>
  <si>
    <t>corpus-100-200-1.0+102+l15.txt</t>
  </si>
  <si>
    <t>corpus-100-200-1.0+103+l15.txt</t>
  </si>
  <si>
    <t>corpus-100-200-1.0+104+l15.txt</t>
  </si>
  <si>
    <t>corpus-100-200-1.0+105+l15.txt</t>
  </si>
  <si>
    <t>corpus-100-500-1.0+101+l15.txt</t>
  </si>
  <si>
    <t>corpus-100-500-1.0+102+l15.txt</t>
  </si>
  <si>
    <t>corpus-100-500-1.0+103+l15.txt</t>
  </si>
  <si>
    <t>corpus-100-500-1.0+104+l15.txt</t>
  </si>
  <si>
    <t>corpus-100-500-1.0+105+l15.txt</t>
  </si>
  <si>
    <t>time_monolithic_i</t>
  </si>
  <si>
    <t>ops_monolithic_i</t>
  </si>
  <si>
    <t>ops_modular_i</t>
  </si>
  <si>
    <t>time_modular_i</t>
  </si>
  <si>
    <t>time_per_op_mod</t>
  </si>
  <si>
    <t>time_per_op_mono</t>
  </si>
  <si>
    <t>Baseline=Modular</t>
  </si>
  <si>
    <t>NoSepCmp=Monolithic</t>
  </si>
  <si>
    <t>b.pgm</t>
  </si>
  <si>
    <t>b.corp</t>
  </si>
  <si>
    <t>b.tun</t>
  </si>
  <si>
    <t>b.xxx</t>
  </si>
  <si>
    <t>b.nstrs</t>
  </si>
  <si>
    <t>b.StrLen</t>
  </si>
  <si>
    <t>b.nops</t>
  </si>
  <si>
    <t>b.expt-dur</t>
  </si>
  <si>
    <t>b.n-iters</t>
  </si>
  <si>
    <t>ns.pgm</t>
  </si>
  <si>
    <t>ns.corp</t>
  </si>
  <si>
    <t>ns.tun</t>
  </si>
  <si>
    <t>ns.xxx</t>
  </si>
  <si>
    <t>ns.nstrs</t>
  </si>
  <si>
    <t>ns.StrLen</t>
  </si>
  <si>
    <t>ns.nops</t>
  </si>
  <si>
    <t>ns.expt-dur</t>
  </si>
  <si>
    <t>ns.n-iters</t>
  </si>
  <si>
    <t>cmp.chk</t>
  </si>
  <si>
    <t>b.OpDur</t>
  </si>
  <si>
    <t>cmp.DeltaOpDur</t>
  </si>
  <si>
    <t>ns.OpDur</t>
  </si>
  <si>
    <t>corp-len-grp</t>
  </si>
  <si>
    <t>tun</t>
  </si>
  <si>
    <t>size</t>
  </si>
  <si>
    <t>tuning</t>
  </si>
  <si>
    <t>mean DeltaOpDur</t>
  </si>
  <si>
    <t>Count</t>
  </si>
  <si>
    <t>avg DeltaOpDur</t>
  </si>
  <si>
    <t>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</si>
</sst>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6"/>
      <name val="Aptos Narrow"/>
      <family val="2"/>
      <scheme val="minor"/>
    </font>
    <font>
      <sz val="11"/>
      <color theme="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25"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6"/>
        <name val="Aptos Narrow"/>
        <family val="2"/>
        <scheme val="minor"/>
      </font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6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4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6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6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6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6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6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6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6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6"/>
        <name val="Aptos Narrow"/>
        <family val="2"/>
        <scheme val="minor"/>
      </font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9B559DE-D305-4D86-8BBA-83B6A53A8D73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corp-len-grp" tableColumnId="1"/>
      <queryTableField id="2" name="tun" tableColumnId="2"/>
      <queryTableField id="3" name="Count" tableColumnId="3"/>
      <queryTableField id="4" name="avg DeltaOpDur" tableColumnId="4"/>
      <queryTableField id="5" dataBound="0" tableColumnId="5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7A4EEF-DDC3-4A81-BE89-576B6BD76D31}" name="raw" displayName="raw" ref="A2:X202" totalsRowShown="0" headerRowDxfId="5">
  <autoFilter ref="A2:X202" xr:uid="{A37A4EEF-DDC3-4A81-BE89-576B6BD76D31}"/>
  <tableColumns count="24">
    <tableColumn id="1" xr3:uid="{D45DDC52-BADB-45C4-9263-A2832C7D9B84}" name="b.pgm" dataDxfId="15"/>
    <tableColumn id="2" xr3:uid="{C4F6F951-3D33-4383-B080-25619007C090}" name="b.corp" dataDxfId="14"/>
    <tableColumn id="3" xr3:uid="{7BF6C0A3-6B3D-4C0D-A301-4CF5ACF7FD20}" name="b.tun" dataDxfId="13"/>
    <tableColumn id="4" xr3:uid="{6FBAC1B7-FBCC-445D-81F2-FCAFE0DCB575}" name="b.xxx" dataDxfId="12"/>
    <tableColumn id="5" xr3:uid="{BC4F069B-667E-491A-9248-C9A0B4699BF7}" name="b.nstrs" dataDxfId="11"/>
    <tableColumn id="6" xr3:uid="{0B315B30-A16F-43DA-B56A-55BDD0AC186C}" name="b.StrLen" dataDxfId="10"/>
    <tableColumn id="7" xr3:uid="{951AAD5F-20B4-4945-A518-D8413393606E}" name="b.nops" dataDxfId="9"/>
    <tableColumn id="8" xr3:uid="{32D431FE-8769-4696-A0EE-D9FF02698B71}" name="b.expt-dur" dataDxfId="8"/>
    <tableColumn id="9" xr3:uid="{8839F337-072E-40DB-BFCF-2EBDCB60F5E9}" name="b.n-iters" dataDxfId="6"/>
    <tableColumn id="10" xr3:uid="{C59175AE-05FF-41E8-A184-4C5F241B5C29}" name="ns.pgm" dataDxfId="7"/>
    <tableColumn id="11" xr3:uid="{74B13CB5-D94E-4B3D-9210-49415FEFF2A1}" name="ns.corp" dataDxfId="23"/>
    <tableColumn id="12" xr3:uid="{F2F1B743-314F-4ACA-8A89-1C4A0DB7AE9E}" name="ns.tun" dataDxfId="22"/>
    <tableColumn id="13" xr3:uid="{FE499740-3EDD-46FF-8D66-E8B04B944FE1}" name="ns.xxx" dataDxfId="21"/>
    <tableColumn id="14" xr3:uid="{2E7811EA-9D21-4DEC-8E18-D68A1B0DD41A}" name="ns.nstrs" dataDxfId="20"/>
    <tableColumn id="15" xr3:uid="{3B0391FF-254C-4DD4-A9DC-90E3A07C469D}" name="ns.StrLen" dataDxfId="19"/>
    <tableColumn id="16" xr3:uid="{2D57A19C-8FB7-4E7B-A99E-F074B7461B0F}" name="ns.nops" dataDxfId="18"/>
    <tableColumn id="17" xr3:uid="{7AEEBA0A-0ACF-48DB-B107-F7CE9FE949FB}" name="ns.expt-dur" dataDxfId="17"/>
    <tableColumn id="18" xr3:uid="{5918F610-3156-416E-9054-E79D2E9101AA}" name="ns.n-iters" dataDxfId="16"/>
    <tableColumn id="19" xr3:uid="{3219B0B3-A871-4393-AAF4-047A90A73D6A}" name="cmp.chk">
      <calculatedColumnFormula>A3&amp;B3&amp;C3=J3&amp;K3&amp;L3</calculatedColumnFormula>
    </tableColumn>
    <tableColumn id="20" xr3:uid="{6F58C35D-89A9-4BC1-A503-78C644BE0462}" name="b.OpDur" dataDxfId="4">
      <calculatedColumnFormula>H3/G3*1000000000</calculatedColumnFormula>
    </tableColumn>
    <tableColumn id="21" xr3:uid="{2263CC49-507C-4385-8A05-F2DD96B2FA1F}" name="ns.OpDur" dataDxfId="2">
      <calculatedColumnFormula>Q3/P3*1000000000</calculatedColumnFormula>
    </tableColumn>
    <tableColumn id="22" xr3:uid="{25472497-ECBE-4CBA-886D-6E4640EBA04F}" name="cmp.DeltaOpDur" dataDxfId="3">
      <calculatedColumnFormula>raw[[#This Row],[b.OpDur]]-raw[[#This Row],[ns.OpDur]]</calculatedColumnFormula>
    </tableColumn>
    <tableColumn id="24" xr3:uid="{D5CDBC8C-1AF0-434B-AAF5-1ED0FB4E9485}" name="corp-len-grp" dataDxfId="24">
      <calculatedColumnFormula>INT(INDEX(_xlfn.TEXTSPLIT(raw[[#This Row],[b.corp]], "-"), 1, 3))</calculatedColumnFormula>
    </tableColumn>
    <tableColumn id="23" xr3:uid="{76E13B5A-134E-4DF5-ACF9-89E67C9842B2}" name="tun" dataDxfId="1">
      <calculatedColumnFormula>IF(raw[[#This Row],[b.tun]]=raw[[#This Row],[ns.tun]],raw[b.tun], 1/0)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71E0DC-2A4C-4927-9A9F-D1F32F4B82DF}" name="agg" displayName="agg" ref="A1:E41" tableType="queryTable" totalsRowShown="0">
  <autoFilter ref="A1:E41" xr:uid="{2B71E0DC-2A4C-4927-9A9F-D1F32F4B82DF}"/>
  <tableColumns count="5">
    <tableColumn id="1" xr3:uid="{6D32389D-7B63-4FDE-ABDD-FB64743F4286}" uniqueName="1" name="corp-len-grp" queryTableFieldId="1"/>
    <tableColumn id="2" xr3:uid="{16C7DF81-A6F8-44D5-A5F9-B1ECADC08559}" uniqueName="2" name="tun" queryTableFieldId="2"/>
    <tableColumn id="3" xr3:uid="{0F04B052-92F1-406D-88DE-94E0AE61086B}" uniqueName="3" name="Count" queryTableFieldId="3"/>
    <tableColumn id="4" xr3:uid="{88CEA457-D321-49F5-9D03-64216E3A5B2A}" uniqueName="4" name="avg DeltaOpDur" queryTableFieldId="4"/>
    <tableColumn id="5" xr3:uid="{0589069E-0DC8-4ECA-B7D2-3F90B5F52373}" uniqueName="5" name="key" queryTableFieldId="5" dataDxfId="0">
      <calculatedColumnFormula>agg[[#This Row],[corp-len-grp]]&amp;":"&amp;agg[[#This Row],[tun]]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F5FCED-D154-491D-A2B0-53FE84FF17E7}" name="Table2" displayName="Table2" ref="A1:D3" totalsRowShown="0">
  <autoFilter ref="A1:D3" xr:uid="{34F5FCED-D154-491D-A2B0-53FE84FF17E7}"/>
  <tableColumns count="4">
    <tableColumn id="1" xr3:uid="{DF126DB8-5650-4386-B51E-E23B095048B4}" name="size"/>
    <tableColumn id="2" xr3:uid="{41369803-43C5-4538-9E16-5024F72CC23C}" name="tuning"/>
    <tableColumn id="4" xr3:uid="{EBE48855-2390-4504-BCE1-C922C5DBF724}" name="key">
      <calculatedColumnFormula>Table2[[#This Row],[size]]&amp;":"&amp;Table2[[#This Row],[tuning]]</calculatedColumnFormula>
    </tableColumn>
    <tableColumn id="3" xr3:uid="{C12B4C1C-7701-43F3-9CCB-B2AD5A429CB5}" name="mean DeltaOpDur">
      <calculatedColumnFormula>INDEX(agg[avg DeltaOpDur], MATCH(Table2[[#This Row],[key]], agg[key], 0))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7F53-75D5-4ABA-B1BB-E197BEA8A75E}">
  <dimension ref="A1:BD202"/>
  <sheetViews>
    <sheetView topLeftCell="O1" zoomScale="85" zoomScaleNormal="85" workbookViewId="0">
      <selection activeCell="O4" sqref="O4"/>
    </sheetView>
  </sheetViews>
  <sheetFormatPr defaultRowHeight="15" x14ac:dyDescent="0.25"/>
  <cols>
    <col min="1" max="1" width="10.85546875" style="2" customWidth="1"/>
    <col min="2" max="2" width="28.5703125" style="2" bestFit="1" customWidth="1"/>
    <col min="3" max="3" width="9.5703125" style="2" customWidth="1"/>
    <col min="4" max="4" width="9.85546875" style="2" customWidth="1"/>
    <col min="5" max="5" width="12" style="2" customWidth="1"/>
    <col min="6" max="6" width="13.5703125" style="2" customWidth="1"/>
    <col min="7" max="7" width="14.28515625" style="2" bestFit="1" customWidth="1"/>
    <col min="8" max="8" width="16.140625" style="2" customWidth="1"/>
    <col min="9" max="9" width="13.7109375" style="2" customWidth="1"/>
    <col min="10" max="10" width="12" style="1" customWidth="1"/>
    <col min="11" max="11" width="12.42578125" style="1" customWidth="1"/>
    <col min="12" max="12" width="10.7109375" style="1" customWidth="1"/>
    <col min="13" max="13" width="10.85546875" style="1" customWidth="1"/>
    <col min="14" max="14" width="13" style="1" customWidth="1"/>
    <col min="15" max="15" width="14.5703125" style="1" customWidth="1"/>
    <col min="16" max="16" width="16.28515625" style="1" bestFit="1" customWidth="1"/>
    <col min="17" max="17" width="17.140625" style="1" customWidth="1"/>
    <col min="18" max="18" width="14.85546875" style="1" customWidth="1"/>
    <col min="19" max="19" width="13" customWidth="1"/>
    <col min="20" max="20" width="18" style="2" bestFit="1" customWidth="1"/>
    <col min="21" max="21" width="23.140625" style="1" customWidth="1"/>
    <col min="22" max="22" width="23.140625" customWidth="1"/>
    <col min="23" max="23" width="14.42578125" bestFit="1" customWidth="1"/>
  </cols>
  <sheetData>
    <row r="1" spans="1:24" x14ac:dyDescent="0.25">
      <c r="A1" s="2" t="s">
        <v>33</v>
      </c>
      <c r="G1" s="2" t="s">
        <v>29</v>
      </c>
      <c r="H1" s="2" t="s">
        <v>30</v>
      </c>
      <c r="J1" s="1" t="s">
        <v>34</v>
      </c>
      <c r="P1" s="1" t="s">
        <v>28</v>
      </c>
      <c r="Q1" s="1" t="s">
        <v>27</v>
      </c>
      <c r="T1" s="2" t="s">
        <v>31</v>
      </c>
      <c r="U1" s="1" t="s">
        <v>32</v>
      </c>
    </row>
    <row r="2" spans="1:24" s="3" customFormat="1" x14ac:dyDescent="0.25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  <c r="I2" s="3" t="s">
        <v>43</v>
      </c>
      <c r="J2" s="3" t="s">
        <v>44</v>
      </c>
      <c r="K2" s="3" t="s">
        <v>45</v>
      </c>
      <c r="L2" s="3" t="s">
        <v>46</v>
      </c>
      <c r="M2" s="3" t="s">
        <v>47</v>
      </c>
      <c r="N2" s="3" t="s">
        <v>48</v>
      </c>
      <c r="O2" s="3" t="s">
        <v>49</v>
      </c>
      <c r="P2" s="3" t="s">
        <v>50</v>
      </c>
      <c r="Q2" s="3" t="s">
        <v>51</v>
      </c>
      <c r="R2" s="3" t="s">
        <v>52</v>
      </c>
      <c r="S2" s="3" t="s">
        <v>53</v>
      </c>
      <c r="T2" s="3" t="s">
        <v>54</v>
      </c>
      <c r="U2" s="3" t="s">
        <v>56</v>
      </c>
      <c r="V2" s="3" t="s">
        <v>55</v>
      </c>
      <c r="W2" s="3" t="s">
        <v>57</v>
      </c>
      <c r="X2" s="3" t="s">
        <v>58</v>
      </c>
    </row>
    <row r="3" spans="1:24" x14ac:dyDescent="0.25">
      <c r="A3" s="2" t="s">
        <v>0</v>
      </c>
      <c r="B3" s="2" t="s">
        <v>1</v>
      </c>
      <c r="C3" s="2">
        <v>0.02</v>
      </c>
      <c r="D3" s="2" t="s">
        <v>2</v>
      </c>
      <c r="E3" s="2">
        <v>100</v>
      </c>
      <c r="F3" s="2">
        <v>19.04</v>
      </c>
      <c r="G3" s="2">
        <v>212229999</v>
      </c>
      <c r="H3" s="2">
        <v>10.000481000000001</v>
      </c>
      <c r="I3" s="2">
        <v>6328</v>
      </c>
      <c r="J3" s="1" t="s">
        <v>0</v>
      </c>
      <c r="K3" s="1" t="s">
        <v>1</v>
      </c>
      <c r="L3" s="1">
        <v>0.02</v>
      </c>
      <c r="M3" s="1" t="s">
        <v>2</v>
      </c>
      <c r="N3" s="1">
        <v>100</v>
      </c>
      <c r="O3" s="1">
        <v>19.04</v>
      </c>
      <c r="P3" s="1">
        <v>221629999</v>
      </c>
      <c r="Q3" s="1">
        <v>10.000030000000001</v>
      </c>
      <c r="R3" s="1">
        <v>6608</v>
      </c>
      <c r="S3" t="b">
        <f t="shared" ref="S3:S34" si="0">A3&amp;B3&amp;C3=J3&amp;K3&amp;L3</f>
        <v>1</v>
      </c>
      <c r="T3" s="2">
        <f t="shared" ref="T3:T34" si="1">H3/G3*1000000000</f>
        <v>47.120958616222772</v>
      </c>
      <c r="U3" s="1">
        <f t="shared" ref="U3:U34" si="2">Q3/P3*1000000000</f>
        <v>45.120381018455902</v>
      </c>
      <c r="V3">
        <f>raw[[#This Row],[b.OpDur]]-raw[[#This Row],[ns.OpDur]]</f>
        <v>2.0005775977668705</v>
      </c>
      <c r="W3">
        <f>INT(INDEX(_xlfn.TEXTSPLIT(raw[[#This Row],[b.corp]], "-"), 1, 3))</f>
        <v>20</v>
      </c>
      <c r="X3">
        <f>IF(raw[[#This Row],[b.tun]]=raw[[#This Row],[ns.tun]],raw[b.tun], 1/0)</f>
        <v>0.02</v>
      </c>
    </row>
    <row r="4" spans="1:24" x14ac:dyDescent="0.25">
      <c r="A4" s="2" t="s">
        <v>0</v>
      </c>
      <c r="B4" s="2" t="s">
        <v>1</v>
      </c>
      <c r="C4" s="2">
        <v>0.05</v>
      </c>
      <c r="D4" s="2" t="s">
        <v>2</v>
      </c>
      <c r="E4" s="2">
        <v>100</v>
      </c>
      <c r="F4" s="2">
        <v>19.04</v>
      </c>
      <c r="G4" s="2">
        <v>218339999</v>
      </c>
      <c r="H4" s="2">
        <v>10.000392</v>
      </c>
      <c r="I4" s="2">
        <v>6510</v>
      </c>
      <c r="J4" s="1" t="s">
        <v>0</v>
      </c>
      <c r="K4" s="1" t="s">
        <v>1</v>
      </c>
      <c r="L4" s="1">
        <v>0.05</v>
      </c>
      <c r="M4" s="1" t="s">
        <v>2</v>
      </c>
      <c r="N4" s="1">
        <v>100</v>
      </c>
      <c r="O4" s="1">
        <v>19.04</v>
      </c>
      <c r="P4" s="1">
        <v>219389999</v>
      </c>
      <c r="Q4" s="1">
        <v>10.000446</v>
      </c>
      <c r="R4" s="1">
        <v>6542</v>
      </c>
      <c r="S4" t="b">
        <f t="shared" si="0"/>
        <v>1</v>
      </c>
      <c r="T4" s="2">
        <f t="shared" si="1"/>
        <v>45.801923815159498</v>
      </c>
      <c r="U4" s="1">
        <f t="shared" si="2"/>
        <v>45.582962056533859</v>
      </c>
      <c r="V4">
        <f>raw[[#This Row],[b.OpDur]]-raw[[#This Row],[ns.OpDur]]</f>
        <v>0.21896175862563894</v>
      </c>
      <c r="W4">
        <f>INT(INDEX(_xlfn.TEXTSPLIT(raw[[#This Row],[b.corp]], "-"), 1, 3))</f>
        <v>20</v>
      </c>
      <c r="X4">
        <f>IF(raw[[#This Row],[b.tun]]=raw[[#This Row],[ns.tun]],raw[b.tun], 1/0)</f>
        <v>0.05</v>
      </c>
    </row>
    <row r="5" spans="1:24" x14ac:dyDescent="0.25">
      <c r="A5" s="2" t="s">
        <v>0</v>
      </c>
      <c r="B5" s="2" t="s">
        <v>1</v>
      </c>
      <c r="C5" s="2">
        <v>0.1</v>
      </c>
      <c r="D5" s="2" t="s">
        <v>2</v>
      </c>
      <c r="E5" s="2">
        <v>100</v>
      </c>
      <c r="F5" s="2">
        <v>19.04</v>
      </c>
      <c r="G5" s="2">
        <v>215249999</v>
      </c>
      <c r="H5" s="2">
        <v>10.000090999999999</v>
      </c>
      <c r="I5" s="2">
        <v>6418</v>
      </c>
      <c r="J5" s="1" t="s">
        <v>0</v>
      </c>
      <c r="K5" s="1" t="s">
        <v>1</v>
      </c>
      <c r="L5" s="1">
        <v>0.1</v>
      </c>
      <c r="M5" s="1" t="s">
        <v>2</v>
      </c>
      <c r="N5" s="1">
        <v>100</v>
      </c>
      <c r="O5" s="1">
        <v>19.04</v>
      </c>
      <c r="P5" s="1">
        <v>216839999</v>
      </c>
      <c r="Q5" s="1">
        <v>10.000323</v>
      </c>
      <c r="R5" s="1">
        <v>6465</v>
      </c>
      <c r="S5" t="b">
        <f t="shared" si="0"/>
        <v>1</v>
      </c>
      <c r="T5" s="2">
        <f t="shared" si="1"/>
        <v>46.458030413277726</v>
      </c>
      <c r="U5" s="1">
        <f t="shared" si="2"/>
        <v>46.118442382025648</v>
      </c>
      <c r="V5">
        <f>raw[[#This Row],[b.OpDur]]-raw[[#This Row],[ns.OpDur]]</f>
        <v>0.33958803125207737</v>
      </c>
      <c r="W5">
        <f>INT(INDEX(_xlfn.TEXTSPLIT(raw[[#This Row],[b.corp]], "-"), 1, 3))</f>
        <v>20</v>
      </c>
      <c r="X5">
        <f>IF(raw[[#This Row],[b.tun]]=raw[[#This Row],[ns.tun]],raw[b.tun], 1/0)</f>
        <v>0.1</v>
      </c>
    </row>
    <row r="6" spans="1:24" x14ac:dyDescent="0.25">
      <c r="A6" s="2" t="s">
        <v>0</v>
      </c>
      <c r="B6" s="2" t="s">
        <v>1</v>
      </c>
      <c r="C6" s="2">
        <v>0.2</v>
      </c>
      <c r="D6" s="2" t="s">
        <v>2</v>
      </c>
      <c r="E6" s="2">
        <v>100</v>
      </c>
      <c r="F6" s="2">
        <v>19.04</v>
      </c>
      <c r="G6" s="2">
        <v>204129999</v>
      </c>
      <c r="H6" s="2">
        <v>10.000152</v>
      </c>
      <c r="I6" s="2">
        <v>6086</v>
      </c>
      <c r="J6" s="1" t="s">
        <v>0</v>
      </c>
      <c r="K6" s="1" t="s">
        <v>1</v>
      </c>
      <c r="L6" s="1">
        <v>0.2</v>
      </c>
      <c r="M6" s="1" t="s">
        <v>2</v>
      </c>
      <c r="N6" s="1">
        <v>100</v>
      </c>
      <c r="O6" s="1">
        <v>19.04</v>
      </c>
      <c r="P6" s="1">
        <v>212599999</v>
      </c>
      <c r="Q6" s="1">
        <v>10.000054</v>
      </c>
      <c r="R6" s="1">
        <v>6339</v>
      </c>
      <c r="S6" t="b">
        <f t="shared" si="0"/>
        <v>1</v>
      </c>
      <c r="T6" s="2">
        <f t="shared" si="1"/>
        <v>48.989134615142973</v>
      </c>
      <c r="U6" s="1">
        <f t="shared" si="2"/>
        <v>47.036942836486091</v>
      </c>
      <c r="V6">
        <f>raw[[#This Row],[b.OpDur]]-raw[[#This Row],[ns.OpDur]]</f>
        <v>1.9521917786568821</v>
      </c>
      <c r="W6">
        <f>INT(INDEX(_xlfn.TEXTSPLIT(raw[[#This Row],[b.corp]], "-"), 1, 3))</f>
        <v>20</v>
      </c>
      <c r="X6">
        <f>IF(raw[[#This Row],[b.tun]]=raw[[#This Row],[ns.tun]],raw[b.tun], 1/0)</f>
        <v>0.2</v>
      </c>
    </row>
    <row r="7" spans="1:24" x14ac:dyDescent="0.25">
      <c r="A7" s="2" t="s">
        <v>0</v>
      </c>
      <c r="B7" s="2" t="s">
        <v>1</v>
      </c>
      <c r="C7" s="2">
        <v>0.4</v>
      </c>
      <c r="D7" s="2" t="s">
        <v>2</v>
      </c>
      <c r="E7" s="2">
        <v>100</v>
      </c>
      <c r="F7" s="2">
        <v>19.04</v>
      </c>
      <c r="G7" s="2">
        <v>204239999</v>
      </c>
      <c r="H7" s="2">
        <v>10.0002</v>
      </c>
      <c r="I7" s="2">
        <v>6089</v>
      </c>
      <c r="J7" s="1" t="s">
        <v>0</v>
      </c>
      <c r="K7" s="1" t="s">
        <v>1</v>
      </c>
      <c r="L7" s="1">
        <v>0.4</v>
      </c>
      <c r="M7" s="1" t="s">
        <v>2</v>
      </c>
      <c r="N7" s="1">
        <v>100</v>
      </c>
      <c r="O7" s="1">
        <v>19.04</v>
      </c>
      <c r="P7" s="1">
        <v>205909999</v>
      </c>
      <c r="Q7" s="1">
        <v>10.000496</v>
      </c>
      <c r="R7" s="1">
        <v>6139</v>
      </c>
      <c r="S7" t="b">
        <f t="shared" si="0"/>
        <v>1</v>
      </c>
      <c r="T7" s="2">
        <f t="shared" si="1"/>
        <v>48.962984963586877</v>
      </c>
      <c r="U7" s="1">
        <f t="shared" si="2"/>
        <v>48.567316053456928</v>
      </c>
      <c r="V7">
        <f>raw[[#This Row],[b.OpDur]]-raw[[#This Row],[ns.OpDur]]</f>
        <v>0.39566891012994887</v>
      </c>
      <c r="W7">
        <f>INT(INDEX(_xlfn.TEXTSPLIT(raw[[#This Row],[b.corp]], "-"), 1, 3))</f>
        <v>20</v>
      </c>
      <c r="X7">
        <f>IF(raw[[#This Row],[b.tun]]=raw[[#This Row],[ns.tun]],raw[b.tun], 1/0)</f>
        <v>0.4</v>
      </c>
    </row>
    <row r="8" spans="1:24" x14ac:dyDescent="0.25">
      <c r="A8" s="2" t="s">
        <v>0</v>
      </c>
      <c r="B8" s="2" t="s">
        <v>1</v>
      </c>
      <c r="C8" s="2">
        <v>0.5</v>
      </c>
      <c r="D8" s="2" t="s">
        <v>2</v>
      </c>
      <c r="E8" s="2">
        <v>100</v>
      </c>
      <c r="F8" s="2">
        <v>19.04</v>
      </c>
      <c r="G8" s="2">
        <v>204549999</v>
      </c>
      <c r="H8" s="2">
        <v>10.000252</v>
      </c>
      <c r="I8" s="2">
        <v>6099</v>
      </c>
      <c r="J8" s="1" t="s">
        <v>0</v>
      </c>
      <c r="K8" s="1" t="s">
        <v>1</v>
      </c>
      <c r="L8" s="1">
        <v>0.5</v>
      </c>
      <c r="M8" s="1" t="s">
        <v>2</v>
      </c>
      <c r="N8" s="1">
        <v>100</v>
      </c>
      <c r="O8" s="1">
        <v>19.04</v>
      </c>
      <c r="P8" s="1">
        <v>203589999</v>
      </c>
      <c r="Q8" s="1">
        <v>10.000389999999999</v>
      </c>
      <c r="R8" s="1">
        <v>6070</v>
      </c>
      <c r="S8" t="b">
        <f t="shared" si="0"/>
        <v>1</v>
      </c>
      <c r="T8" s="2">
        <f t="shared" si="1"/>
        <v>48.889034704908504</v>
      </c>
      <c r="U8" s="1">
        <f t="shared" si="2"/>
        <v>49.120241903434554</v>
      </c>
      <c r="V8">
        <f>raw[[#This Row],[b.OpDur]]-raw[[#This Row],[ns.OpDur]]</f>
        <v>-0.23120719852605021</v>
      </c>
      <c r="W8">
        <f>INT(INDEX(_xlfn.TEXTSPLIT(raw[[#This Row],[b.corp]], "-"), 1, 3))</f>
        <v>20</v>
      </c>
      <c r="X8">
        <f>IF(raw[[#This Row],[b.tun]]=raw[[#This Row],[ns.tun]],raw[b.tun], 1/0)</f>
        <v>0.5</v>
      </c>
    </row>
    <row r="9" spans="1:24" x14ac:dyDescent="0.25">
      <c r="A9" s="2" t="s">
        <v>0</v>
      </c>
      <c r="B9" s="2" t="s">
        <v>1</v>
      </c>
      <c r="C9" s="2">
        <v>0.9</v>
      </c>
      <c r="D9" s="2" t="s">
        <v>2</v>
      </c>
      <c r="E9" s="2">
        <v>100</v>
      </c>
      <c r="F9" s="2">
        <v>19.04</v>
      </c>
      <c r="G9" s="2">
        <v>183399999</v>
      </c>
      <c r="H9" s="2">
        <v>10.000235</v>
      </c>
      <c r="I9" s="2">
        <v>5467</v>
      </c>
      <c r="J9" s="1" t="s">
        <v>0</v>
      </c>
      <c r="K9" s="1" t="s">
        <v>1</v>
      </c>
      <c r="L9" s="1">
        <v>0.9</v>
      </c>
      <c r="M9" s="1" t="s">
        <v>2</v>
      </c>
      <c r="N9" s="1">
        <v>100</v>
      </c>
      <c r="O9" s="1">
        <v>19.04</v>
      </c>
      <c r="P9" s="1">
        <v>180479999</v>
      </c>
      <c r="Q9" s="1">
        <v>10.000548</v>
      </c>
      <c r="R9" s="1">
        <v>5380</v>
      </c>
      <c r="S9" t="b">
        <f t="shared" si="0"/>
        <v>1</v>
      </c>
      <c r="T9" s="2">
        <f t="shared" si="1"/>
        <v>54.526908694257955</v>
      </c>
      <c r="U9" s="1">
        <f t="shared" si="2"/>
        <v>55.410838072976716</v>
      </c>
      <c r="V9">
        <f>raw[[#This Row],[b.OpDur]]-raw[[#This Row],[ns.OpDur]]</f>
        <v>-0.88392937871876143</v>
      </c>
      <c r="W9">
        <f>INT(INDEX(_xlfn.TEXTSPLIT(raw[[#This Row],[b.corp]], "-"), 1, 3))</f>
        <v>20</v>
      </c>
      <c r="X9">
        <f>IF(raw[[#This Row],[b.tun]]=raw[[#This Row],[ns.tun]],raw[b.tun], 1/0)</f>
        <v>0.9</v>
      </c>
    </row>
    <row r="10" spans="1:24" x14ac:dyDescent="0.25">
      <c r="A10" s="2" t="s">
        <v>0</v>
      </c>
      <c r="B10" s="2" t="s">
        <v>1</v>
      </c>
      <c r="C10" s="2">
        <v>0.98</v>
      </c>
      <c r="D10" s="2" t="s">
        <v>2</v>
      </c>
      <c r="E10" s="2">
        <v>100</v>
      </c>
      <c r="F10" s="2">
        <v>19.04</v>
      </c>
      <c r="G10" s="2">
        <v>181389999</v>
      </c>
      <c r="H10" s="2">
        <v>10.000546999999999</v>
      </c>
      <c r="I10" s="2">
        <v>5407</v>
      </c>
      <c r="J10" s="1" t="s">
        <v>0</v>
      </c>
      <c r="K10" s="1" t="s">
        <v>1</v>
      </c>
      <c r="L10" s="1">
        <v>0.98</v>
      </c>
      <c r="M10" s="1" t="s">
        <v>2</v>
      </c>
      <c r="N10" s="1">
        <v>100</v>
      </c>
      <c r="O10" s="1">
        <v>19.04</v>
      </c>
      <c r="P10" s="1">
        <v>183639999</v>
      </c>
      <c r="Q10" s="1">
        <v>10.000071999999999</v>
      </c>
      <c r="R10" s="1">
        <v>5474</v>
      </c>
      <c r="S10" t="b">
        <f t="shared" si="0"/>
        <v>1</v>
      </c>
      <c r="T10" s="2">
        <f t="shared" si="1"/>
        <v>55.132846657108139</v>
      </c>
      <c r="U10" s="1">
        <f t="shared" si="2"/>
        <v>54.454759608226745</v>
      </c>
      <c r="V10">
        <f>raw[[#This Row],[b.OpDur]]-raw[[#This Row],[ns.OpDur]]</f>
        <v>0.67808704888139459</v>
      </c>
      <c r="W10">
        <f>INT(INDEX(_xlfn.TEXTSPLIT(raw[[#This Row],[b.corp]], "-"), 1, 3))</f>
        <v>20</v>
      </c>
      <c r="X10">
        <f>IF(raw[[#This Row],[b.tun]]=raw[[#This Row],[ns.tun]],raw[b.tun], 1/0)</f>
        <v>0.98</v>
      </c>
    </row>
    <row r="11" spans="1:24" x14ac:dyDescent="0.25">
      <c r="A11" s="2" t="s">
        <v>0</v>
      </c>
      <c r="B11" s="2" t="s">
        <v>3</v>
      </c>
      <c r="C11" s="2">
        <v>0.02</v>
      </c>
      <c r="D11" s="2" t="s">
        <v>2</v>
      </c>
      <c r="E11" s="2">
        <v>100</v>
      </c>
      <c r="F11" s="2">
        <v>20.82</v>
      </c>
      <c r="G11" s="2">
        <v>210459999</v>
      </c>
      <c r="H11" s="2">
        <v>10.000287999999999</v>
      </c>
      <c r="I11" s="2">
        <v>6275</v>
      </c>
      <c r="J11" s="1" t="s">
        <v>0</v>
      </c>
      <c r="K11" s="1" t="s">
        <v>3</v>
      </c>
      <c r="L11" s="1">
        <v>0.02</v>
      </c>
      <c r="M11" s="1" t="s">
        <v>2</v>
      </c>
      <c r="N11" s="1">
        <v>100</v>
      </c>
      <c r="O11" s="1">
        <v>20.82</v>
      </c>
      <c r="P11" s="1">
        <v>222249999</v>
      </c>
      <c r="Q11" s="1">
        <v>10.000327</v>
      </c>
      <c r="R11" s="1">
        <v>6627</v>
      </c>
      <c r="S11" t="b">
        <f t="shared" si="0"/>
        <v>1</v>
      </c>
      <c r="T11" s="2">
        <f t="shared" si="1"/>
        <v>47.516335871502122</v>
      </c>
      <c r="U11" s="1">
        <f t="shared" si="2"/>
        <v>44.995847221578622</v>
      </c>
      <c r="V11">
        <f>raw[[#This Row],[b.OpDur]]-raw[[#This Row],[ns.OpDur]]</f>
        <v>2.5204886499235002</v>
      </c>
      <c r="W11">
        <f>INT(INDEX(_xlfn.TEXTSPLIT(raw[[#This Row],[b.corp]], "-"), 1, 3))</f>
        <v>20</v>
      </c>
      <c r="X11">
        <f>IF(raw[[#This Row],[b.tun]]=raw[[#This Row],[ns.tun]],raw[b.tun], 1/0)</f>
        <v>0.02</v>
      </c>
    </row>
    <row r="12" spans="1:24" x14ac:dyDescent="0.25">
      <c r="A12" s="2" t="s">
        <v>0</v>
      </c>
      <c r="B12" s="2" t="s">
        <v>3</v>
      </c>
      <c r="C12" s="2">
        <v>0.05</v>
      </c>
      <c r="D12" s="2" t="s">
        <v>2</v>
      </c>
      <c r="E12" s="2">
        <v>100</v>
      </c>
      <c r="F12" s="2">
        <v>20.82</v>
      </c>
      <c r="G12" s="2">
        <v>211269999</v>
      </c>
      <c r="H12" s="2">
        <v>10.000469000000001</v>
      </c>
      <c r="I12" s="2">
        <v>6299</v>
      </c>
      <c r="J12" s="1" t="s">
        <v>0</v>
      </c>
      <c r="K12" s="1" t="s">
        <v>3</v>
      </c>
      <c r="L12" s="1">
        <v>0.05</v>
      </c>
      <c r="M12" s="1" t="s">
        <v>2</v>
      </c>
      <c r="N12" s="1">
        <v>100</v>
      </c>
      <c r="O12" s="1">
        <v>20.82</v>
      </c>
      <c r="P12" s="1">
        <v>220679999</v>
      </c>
      <c r="Q12" s="1">
        <v>10.000235999999999</v>
      </c>
      <c r="R12" s="1">
        <v>6580</v>
      </c>
      <c r="S12" t="b">
        <f t="shared" si="0"/>
        <v>1</v>
      </c>
      <c r="T12" s="2">
        <f t="shared" si="1"/>
        <v>47.335017027192777</v>
      </c>
      <c r="U12" s="1">
        <f t="shared" si="2"/>
        <v>45.315552135742031</v>
      </c>
      <c r="V12">
        <f>raw[[#This Row],[b.OpDur]]-raw[[#This Row],[ns.OpDur]]</f>
        <v>2.0194648914507454</v>
      </c>
      <c r="W12">
        <f>INT(INDEX(_xlfn.TEXTSPLIT(raw[[#This Row],[b.corp]], "-"), 1, 3))</f>
        <v>20</v>
      </c>
      <c r="X12">
        <f>IF(raw[[#This Row],[b.tun]]=raw[[#This Row],[ns.tun]],raw[b.tun], 1/0)</f>
        <v>0.05</v>
      </c>
    </row>
    <row r="13" spans="1:24" x14ac:dyDescent="0.25">
      <c r="A13" s="2" t="s">
        <v>0</v>
      </c>
      <c r="B13" s="2" t="s">
        <v>3</v>
      </c>
      <c r="C13" s="2">
        <v>0.1</v>
      </c>
      <c r="D13" s="2" t="s">
        <v>2</v>
      </c>
      <c r="E13" s="2">
        <v>100</v>
      </c>
      <c r="F13" s="2">
        <v>20.82</v>
      </c>
      <c r="G13" s="2">
        <v>210099999</v>
      </c>
      <c r="H13" s="2">
        <v>10.000194</v>
      </c>
      <c r="I13" s="2">
        <v>6264</v>
      </c>
      <c r="J13" s="1" t="s">
        <v>0</v>
      </c>
      <c r="K13" s="1" t="s">
        <v>3</v>
      </c>
      <c r="L13" s="1">
        <v>0.1</v>
      </c>
      <c r="M13" s="1" t="s">
        <v>2</v>
      </c>
      <c r="N13" s="1">
        <v>100</v>
      </c>
      <c r="O13" s="1">
        <v>20.82</v>
      </c>
      <c r="P13" s="1">
        <v>217339999</v>
      </c>
      <c r="Q13" s="1">
        <v>10.000093</v>
      </c>
      <c r="R13" s="1">
        <v>6480</v>
      </c>
      <c r="S13" t="b">
        <f t="shared" si="0"/>
        <v>1</v>
      </c>
      <c r="T13" s="2">
        <f t="shared" si="1"/>
        <v>47.597306271286563</v>
      </c>
      <c r="U13" s="1">
        <f t="shared" si="2"/>
        <v>46.011286675307289</v>
      </c>
      <c r="V13">
        <f>raw[[#This Row],[b.OpDur]]-raw[[#This Row],[ns.OpDur]]</f>
        <v>1.5860195959792733</v>
      </c>
      <c r="W13">
        <f>INT(INDEX(_xlfn.TEXTSPLIT(raw[[#This Row],[b.corp]], "-"), 1, 3))</f>
        <v>20</v>
      </c>
      <c r="X13">
        <f>IF(raw[[#This Row],[b.tun]]=raw[[#This Row],[ns.tun]],raw[b.tun], 1/0)</f>
        <v>0.1</v>
      </c>
    </row>
    <row r="14" spans="1:24" x14ac:dyDescent="0.25">
      <c r="A14" s="2" t="s">
        <v>0</v>
      </c>
      <c r="B14" s="2" t="s">
        <v>3</v>
      </c>
      <c r="C14" s="2">
        <v>0.2</v>
      </c>
      <c r="D14" s="2" t="s">
        <v>2</v>
      </c>
      <c r="E14" s="2">
        <v>100</v>
      </c>
      <c r="F14" s="2">
        <v>20.82</v>
      </c>
      <c r="G14" s="2">
        <v>204419999</v>
      </c>
      <c r="H14" s="2">
        <v>10.000185999999999</v>
      </c>
      <c r="I14" s="2">
        <v>6095</v>
      </c>
      <c r="J14" s="1" t="s">
        <v>0</v>
      </c>
      <c r="K14" s="1" t="s">
        <v>3</v>
      </c>
      <c r="L14" s="1">
        <v>0.2</v>
      </c>
      <c r="M14" s="1" t="s">
        <v>2</v>
      </c>
      <c r="N14" s="1">
        <v>100</v>
      </c>
      <c r="O14" s="1">
        <v>20.82</v>
      </c>
      <c r="P14" s="1">
        <v>213289999</v>
      </c>
      <c r="Q14" s="1">
        <v>10.000446</v>
      </c>
      <c r="R14" s="1">
        <v>6359</v>
      </c>
      <c r="S14" t="b">
        <f t="shared" si="0"/>
        <v>1</v>
      </c>
      <c r="T14" s="2">
        <f t="shared" si="1"/>
        <v>48.919802606984653</v>
      </c>
      <c r="U14" s="1">
        <f t="shared" si="2"/>
        <v>46.886614688389585</v>
      </c>
      <c r="V14">
        <f>raw[[#This Row],[b.OpDur]]-raw[[#This Row],[ns.OpDur]]</f>
        <v>2.0331879185950683</v>
      </c>
      <c r="W14">
        <f>INT(INDEX(_xlfn.TEXTSPLIT(raw[[#This Row],[b.corp]], "-"), 1, 3))</f>
        <v>20</v>
      </c>
      <c r="X14">
        <f>IF(raw[[#This Row],[b.tun]]=raw[[#This Row],[ns.tun]],raw[b.tun], 1/0)</f>
        <v>0.2</v>
      </c>
    </row>
    <row r="15" spans="1:24" x14ac:dyDescent="0.25">
      <c r="A15" s="2" t="s">
        <v>0</v>
      </c>
      <c r="B15" s="2" t="s">
        <v>3</v>
      </c>
      <c r="C15" s="2">
        <v>0.4</v>
      </c>
      <c r="D15" s="2" t="s">
        <v>2</v>
      </c>
      <c r="E15" s="2">
        <v>100</v>
      </c>
      <c r="F15" s="2">
        <v>20.82</v>
      </c>
      <c r="G15" s="2">
        <v>196199999</v>
      </c>
      <c r="H15" s="2">
        <v>10.000261</v>
      </c>
      <c r="I15" s="2">
        <v>5849</v>
      </c>
      <c r="J15" s="1" t="s">
        <v>0</v>
      </c>
      <c r="K15" s="1" t="s">
        <v>3</v>
      </c>
      <c r="L15" s="1">
        <v>0.4</v>
      </c>
      <c r="M15" s="1" t="s">
        <v>2</v>
      </c>
      <c r="N15" s="1">
        <v>100</v>
      </c>
      <c r="O15" s="1">
        <v>20.82</v>
      </c>
      <c r="P15" s="1">
        <v>207639999</v>
      </c>
      <c r="Q15" s="1">
        <v>10.000214</v>
      </c>
      <c r="R15" s="1">
        <v>6191</v>
      </c>
      <c r="S15" t="b">
        <f t="shared" si="0"/>
        <v>1</v>
      </c>
      <c r="T15" s="2">
        <f t="shared" si="1"/>
        <v>50.969730127266722</v>
      </c>
      <c r="U15" s="1">
        <f t="shared" si="2"/>
        <v>48.161308265080464</v>
      </c>
      <c r="V15">
        <f>raw[[#This Row],[b.OpDur]]-raw[[#This Row],[ns.OpDur]]</f>
        <v>2.8084218621862576</v>
      </c>
      <c r="W15">
        <f>INT(INDEX(_xlfn.TEXTSPLIT(raw[[#This Row],[b.corp]], "-"), 1, 3))</f>
        <v>20</v>
      </c>
      <c r="X15">
        <f>IF(raw[[#This Row],[b.tun]]=raw[[#This Row],[ns.tun]],raw[b.tun], 1/0)</f>
        <v>0.4</v>
      </c>
    </row>
    <row r="16" spans="1:24" x14ac:dyDescent="0.25">
      <c r="A16" s="2" t="s">
        <v>0</v>
      </c>
      <c r="B16" s="2" t="s">
        <v>3</v>
      </c>
      <c r="C16" s="2">
        <v>0.5</v>
      </c>
      <c r="D16" s="2" t="s">
        <v>2</v>
      </c>
      <c r="E16" s="2">
        <v>100</v>
      </c>
      <c r="F16" s="2">
        <v>20.82</v>
      </c>
      <c r="G16" s="2">
        <v>194939999</v>
      </c>
      <c r="H16" s="2">
        <v>10.000256</v>
      </c>
      <c r="I16" s="2">
        <v>5812</v>
      </c>
      <c r="J16" s="1" t="s">
        <v>0</v>
      </c>
      <c r="K16" s="1" t="s">
        <v>3</v>
      </c>
      <c r="L16" s="1">
        <v>0.5</v>
      </c>
      <c r="M16" s="1" t="s">
        <v>2</v>
      </c>
      <c r="N16" s="1">
        <v>100</v>
      </c>
      <c r="O16" s="1">
        <v>20.82</v>
      </c>
      <c r="P16" s="1">
        <v>207699999</v>
      </c>
      <c r="Q16" s="1">
        <v>10.000163000000001</v>
      </c>
      <c r="R16" s="1">
        <v>6193</v>
      </c>
      <c r="S16" t="b">
        <f t="shared" si="0"/>
        <v>1</v>
      </c>
      <c r="T16" s="2">
        <f t="shared" si="1"/>
        <v>51.299148719088691</v>
      </c>
      <c r="U16" s="1">
        <f t="shared" si="2"/>
        <v>48.147149967006015</v>
      </c>
      <c r="V16">
        <f>raw[[#This Row],[b.OpDur]]-raw[[#This Row],[ns.OpDur]]</f>
        <v>3.151998752082676</v>
      </c>
      <c r="W16">
        <f>INT(INDEX(_xlfn.TEXTSPLIT(raw[[#This Row],[b.corp]], "-"), 1, 3))</f>
        <v>20</v>
      </c>
      <c r="X16">
        <f>IF(raw[[#This Row],[b.tun]]=raw[[#This Row],[ns.tun]],raw[b.tun], 1/0)</f>
        <v>0.5</v>
      </c>
    </row>
    <row r="17" spans="1:24" x14ac:dyDescent="0.25">
      <c r="A17" s="2" t="s">
        <v>0</v>
      </c>
      <c r="B17" s="2" t="s">
        <v>3</v>
      </c>
      <c r="C17" s="2">
        <v>0.9</v>
      </c>
      <c r="D17" s="2" t="s">
        <v>2</v>
      </c>
      <c r="E17" s="2">
        <v>100</v>
      </c>
      <c r="F17" s="2">
        <v>20.82</v>
      </c>
      <c r="G17" s="2">
        <v>166679999</v>
      </c>
      <c r="H17" s="2">
        <v>10.000366</v>
      </c>
      <c r="I17" s="2">
        <v>4968</v>
      </c>
      <c r="J17" s="1" t="s">
        <v>0</v>
      </c>
      <c r="K17" s="1" t="s">
        <v>3</v>
      </c>
      <c r="L17" s="1">
        <v>0.9</v>
      </c>
      <c r="M17" s="1" t="s">
        <v>2</v>
      </c>
      <c r="N17" s="1">
        <v>100</v>
      </c>
      <c r="O17" s="1">
        <v>20.82</v>
      </c>
      <c r="P17" s="1">
        <v>168189999</v>
      </c>
      <c r="Q17" s="1">
        <v>10.000427</v>
      </c>
      <c r="R17" s="1">
        <v>5013</v>
      </c>
      <c r="S17" t="b">
        <f t="shared" si="0"/>
        <v>1</v>
      </c>
      <c r="T17" s="2">
        <f t="shared" si="1"/>
        <v>59.997396568258921</v>
      </c>
      <c r="U17" s="1">
        <f t="shared" si="2"/>
        <v>59.45910612675609</v>
      </c>
      <c r="V17">
        <f>raw[[#This Row],[b.OpDur]]-raw[[#This Row],[ns.OpDur]]</f>
        <v>0.53829044150283067</v>
      </c>
      <c r="W17">
        <f>INT(INDEX(_xlfn.TEXTSPLIT(raw[[#This Row],[b.corp]], "-"), 1, 3))</f>
        <v>20</v>
      </c>
      <c r="X17">
        <f>IF(raw[[#This Row],[b.tun]]=raw[[#This Row],[ns.tun]],raw[b.tun], 1/0)</f>
        <v>0.9</v>
      </c>
    </row>
    <row r="18" spans="1:24" x14ac:dyDescent="0.25">
      <c r="A18" s="2" t="s">
        <v>0</v>
      </c>
      <c r="B18" s="2" t="s">
        <v>3</v>
      </c>
      <c r="C18" s="2">
        <v>0.98</v>
      </c>
      <c r="D18" s="2" t="s">
        <v>2</v>
      </c>
      <c r="E18" s="2">
        <v>100</v>
      </c>
      <c r="F18" s="2">
        <v>20.82</v>
      </c>
      <c r="G18" s="2">
        <v>169549999</v>
      </c>
      <c r="H18" s="2">
        <v>10.000408999999999</v>
      </c>
      <c r="I18" s="2">
        <v>5054</v>
      </c>
      <c r="J18" s="1" t="s">
        <v>0</v>
      </c>
      <c r="K18" s="1" t="s">
        <v>3</v>
      </c>
      <c r="L18" s="1">
        <v>0.98</v>
      </c>
      <c r="M18" s="1" t="s">
        <v>2</v>
      </c>
      <c r="N18" s="1">
        <v>100</v>
      </c>
      <c r="O18" s="1">
        <v>20.82</v>
      </c>
      <c r="P18" s="1">
        <v>167779999</v>
      </c>
      <c r="Q18" s="1">
        <v>10.000294999999999</v>
      </c>
      <c r="R18" s="1">
        <v>5001</v>
      </c>
      <c r="S18" t="b">
        <f t="shared" si="0"/>
        <v>1</v>
      </c>
      <c r="T18" s="2">
        <f t="shared" si="1"/>
        <v>58.982064635694861</v>
      </c>
      <c r="U18" s="1">
        <f t="shared" si="2"/>
        <v>59.603618188125033</v>
      </c>
      <c r="V18">
        <f>raw[[#This Row],[b.OpDur]]-raw[[#This Row],[ns.OpDur]]</f>
        <v>-0.62155355243017141</v>
      </c>
      <c r="W18">
        <f>INT(INDEX(_xlfn.TEXTSPLIT(raw[[#This Row],[b.corp]], "-"), 1, 3))</f>
        <v>20</v>
      </c>
      <c r="X18">
        <f>IF(raw[[#This Row],[b.tun]]=raw[[#This Row],[ns.tun]],raw[b.tun], 1/0)</f>
        <v>0.98</v>
      </c>
    </row>
    <row r="19" spans="1:24" x14ac:dyDescent="0.25">
      <c r="A19" s="2" t="s">
        <v>0</v>
      </c>
      <c r="B19" s="2" t="s">
        <v>4</v>
      </c>
      <c r="C19" s="2">
        <v>0.02</v>
      </c>
      <c r="D19" s="2" t="s">
        <v>2</v>
      </c>
      <c r="E19" s="2">
        <v>100</v>
      </c>
      <c r="F19" s="2">
        <v>18.809999999999999</v>
      </c>
      <c r="G19" s="2">
        <v>215419999</v>
      </c>
      <c r="H19" s="2">
        <v>10.000373</v>
      </c>
      <c r="I19" s="2">
        <v>6423</v>
      </c>
      <c r="J19" s="1" t="s">
        <v>0</v>
      </c>
      <c r="K19" s="1" t="s">
        <v>4</v>
      </c>
      <c r="L19" s="1">
        <v>0.02</v>
      </c>
      <c r="M19" s="1" t="s">
        <v>2</v>
      </c>
      <c r="N19" s="1">
        <v>100</v>
      </c>
      <c r="O19" s="1">
        <v>18.809999999999999</v>
      </c>
      <c r="P19" s="1">
        <v>231429999</v>
      </c>
      <c r="Q19" s="1">
        <v>10.00029</v>
      </c>
      <c r="R19" s="1">
        <v>6901</v>
      </c>
      <c r="S19" t="b">
        <f t="shared" si="0"/>
        <v>1</v>
      </c>
      <c r="T19" s="2">
        <f t="shared" si="1"/>
        <v>46.422676847194673</v>
      </c>
      <c r="U19" s="1">
        <f t="shared" si="2"/>
        <v>43.210863082620499</v>
      </c>
      <c r="V19">
        <f>raw[[#This Row],[b.OpDur]]-raw[[#This Row],[ns.OpDur]]</f>
        <v>3.211813764574174</v>
      </c>
      <c r="W19">
        <f>INT(INDEX(_xlfn.TEXTSPLIT(raw[[#This Row],[b.corp]], "-"), 1, 3))</f>
        <v>20</v>
      </c>
      <c r="X19">
        <f>IF(raw[[#This Row],[b.tun]]=raw[[#This Row],[ns.tun]],raw[b.tun], 1/0)</f>
        <v>0.02</v>
      </c>
    </row>
    <row r="20" spans="1:24" x14ac:dyDescent="0.25">
      <c r="A20" s="2" t="s">
        <v>0</v>
      </c>
      <c r="B20" s="2" t="s">
        <v>4</v>
      </c>
      <c r="C20" s="2">
        <v>0.05</v>
      </c>
      <c r="D20" s="2" t="s">
        <v>2</v>
      </c>
      <c r="E20" s="2">
        <v>100</v>
      </c>
      <c r="F20" s="2">
        <v>18.809999999999999</v>
      </c>
      <c r="G20" s="2">
        <v>214499999</v>
      </c>
      <c r="H20" s="2">
        <v>10.000294999999999</v>
      </c>
      <c r="I20" s="2">
        <v>6396</v>
      </c>
      <c r="J20" s="1" t="s">
        <v>0</v>
      </c>
      <c r="K20" s="1" t="s">
        <v>4</v>
      </c>
      <c r="L20" s="1">
        <v>0.05</v>
      </c>
      <c r="M20" s="1" t="s">
        <v>2</v>
      </c>
      <c r="N20" s="1">
        <v>100</v>
      </c>
      <c r="O20" s="1">
        <v>18.809999999999999</v>
      </c>
      <c r="P20" s="1">
        <v>224019999</v>
      </c>
      <c r="Q20" s="1">
        <v>10.000114</v>
      </c>
      <c r="R20" s="1">
        <v>6680</v>
      </c>
      <c r="S20" t="b">
        <f t="shared" si="0"/>
        <v>1</v>
      </c>
      <c r="T20" s="2">
        <f t="shared" si="1"/>
        <v>46.621422128771194</v>
      </c>
      <c r="U20" s="1">
        <f t="shared" si="2"/>
        <v>44.639380611728328</v>
      </c>
      <c r="V20">
        <f>raw[[#This Row],[b.OpDur]]-raw[[#This Row],[ns.OpDur]]</f>
        <v>1.982041517042866</v>
      </c>
      <c r="W20">
        <f>INT(INDEX(_xlfn.TEXTSPLIT(raw[[#This Row],[b.corp]], "-"), 1, 3))</f>
        <v>20</v>
      </c>
      <c r="X20">
        <f>IF(raw[[#This Row],[b.tun]]=raw[[#This Row],[ns.tun]],raw[b.tun], 1/0)</f>
        <v>0.05</v>
      </c>
    </row>
    <row r="21" spans="1:24" x14ac:dyDescent="0.25">
      <c r="A21" s="2" t="s">
        <v>0</v>
      </c>
      <c r="B21" s="2" t="s">
        <v>4</v>
      </c>
      <c r="C21" s="2">
        <v>0.1</v>
      </c>
      <c r="D21" s="2" t="s">
        <v>2</v>
      </c>
      <c r="E21" s="2">
        <v>100</v>
      </c>
      <c r="F21" s="2">
        <v>18.809999999999999</v>
      </c>
      <c r="G21" s="2">
        <v>212399999</v>
      </c>
      <c r="H21" s="2">
        <v>10.000484</v>
      </c>
      <c r="I21" s="2">
        <v>6333</v>
      </c>
      <c r="J21" s="1" t="s">
        <v>0</v>
      </c>
      <c r="K21" s="1" t="s">
        <v>4</v>
      </c>
      <c r="L21" s="1">
        <v>0.1</v>
      </c>
      <c r="M21" s="1" t="s">
        <v>2</v>
      </c>
      <c r="N21" s="1">
        <v>100</v>
      </c>
      <c r="O21" s="1">
        <v>18.809999999999999</v>
      </c>
      <c r="P21" s="1">
        <v>227639999</v>
      </c>
      <c r="Q21" s="1">
        <v>10.000197999999999</v>
      </c>
      <c r="R21" s="1">
        <v>6788</v>
      </c>
      <c r="S21" t="b">
        <f t="shared" si="0"/>
        <v>1</v>
      </c>
      <c r="T21" s="2">
        <f t="shared" si="1"/>
        <v>47.083258225439074</v>
      </c>
      <c r="U21" s="1">
        <f t="shared" si="2"/>
        <v>43.929880706070463</v>
      </c>
      <c r="V21">
        <f>raw[[#This Row],[b.OpDur]]-raw[[#This Row],[ns.OpDur]]</f>
        <v>3.1533775193686111</v>
      </c>
      <c r="W21">
        <f>INT(INDEX(_xlfn.TEXTSPLIT(raw[[#This Row],[b.corp]], "-"), 1, 3))</f>
        <v>20</v>
      </c>
      <c r="X21">
        <f>IF(raw[[#This Row],[b.tun]]=raw[[#This Row],[ns.tun]],raw[b.tun], 1/0)</f>
        <v>0.1</v>
      </c>
    </row>
    <row r="22" spans="1:24" x14ac:dyDescent="0.25">
      <c r="A22" s="2" t="s">
        <v>0</v>
      </c>
      <c r="B22" s="2" t="s">
        <v>4</v>
      </c>
      <c r="C22" s="2">
        <v>0.2</v>
      </c>
      <c r="D22" s="2" t="s">
        <v>2</v>
      </c>
      <c r="E22" s="2">
        <v>100</v>
      </c>
      <c r="F22" s="2">
        <v>18.809999999999999</v>
      </c>
      <c r="G22" s="2">
        <v>208519999</v>
      </c>
      <c r="H22" s="2">
        <v>10.000394999999999</v>
      </c>
      <c r="I22" s="2">
        <v>6217</v>
      </c>
      <c r="J22" s="1" t="s">
        <v>0</v>
      </c>
      <c r="K22" s="1" t="s">
        <v>4</v>
      </c>
      <c r="L22" s="1">
        <v>0.2</v>
      </c>
      <c r="M22" s="1" t="s">
        <v>2</v>
      </c>
      <c r="N22" s="1">
        <v>100</v>
      </c>
      <c r="O22" s="1">
        <v>18.809999999999999</v>
      </c>
      <c r="P22" s="1">
        <v>215829999</v>
      </c>
      <c r="Q22" s="1">
        <v>10.000332999999999</v>
      </c>
      <c r="R22" s="1">
        <v>6435</v>
      </c>
      <c r="S22" t="b">
        <f t="shared" si="0"/>
        <v>1</v>
      </c>
      <c r="T22" s="2">
        <f t="shared" si="1"/>
        <v>47.958925033372928</v>
      </c>
      <c r="U22" s="1">
        <f t="shared" si="2"/>
        <v>46.334304991587381</v>
      </c>
      <c r="V22">
        <f>raw[[#This Row],[b.OpDur]]-raw[[#This Row],[ns.OpDur]]</f>
        <v>1.6246200417855476</v>
      </c>
      <c r="W22">
        <f>INT(INDEX(_xlfn.TEXTSPLIT(raw[[#This Row],[b.corp]], "-"), 1, 3))</f>
        <v>20</v>
      </c>
      <c r="X22">
        <f>IF(raw[[#This Row],[b.tun]]=raw[[#This Row],[ns.tun]],raw[b.tun], 1/0)</f>
        <v>0.2</v>
      </c>
    </row>
    <row r="23" spans="1:24" x14ac:dyDescent="0.25">
      <c r="A23" s="2" t="s">
        <v>0</v>
      </c>
      <c r="B23" s="2" t="s">
        <v>4</v>
      </c>
      <c r="C23" s="2">
        <v>0.4</v>
      </c>
      <c r="D23" s="2" t="s">
        <v>2</v>
      </c>
      <c r="E23" s="2">
        <v>100</v>
      </c>
      <c r="F23" s="2">
        <v>18.809999999999999</v>
      </c>
      <c r="G23" s="2">
        <v>201149999</v>
      </c>
      <c r="H23" s="2">
        <v>10.000501</v>
      </c>
      <c r="I23" s="2">
        <v>5997</v>
      </c>
      <c r="J23" s="1" t="s">
        <v>0</v>
      </c>
      <c r="K23" s="1" t="s">
        <v>4</v>
      </c>
      <c r="L23" s="1">
        <v>0.4</v>
      </c>
      <c r="M23" s="1" t="s">
        <v>2</v>
      </c>
      <c r="N23" s="1">
        <v>100</v>
      </c>
      <c r="O23" s="1">
        <v>18.809999999999999</v>
      </c>
      <c r="P23" s="1">
        <v>213759999</v>
      </c>
      <c r="Q23" s="1">
        <v>10.000455000000001</v>
      </c>
      <c r="R23" s="1">
        <v>6373</v>
      </c>
      <c r="S23" t="b">
        <f t="shared" si="0"/>
        <v>1</v>
      </c>
      <c r="T23" s="2">
        <f t="shared" si="1"/>
        <v>49.716634599635263</v>
      </c>
      <c r="U23" s="1">
        <f t="shared" si="2"/>
        <v>46.783565899997974</v>
      </c>
      <c r="V23">
        <f>raw[[#This Row],[b.OpDur]]-raw[[#This Row],[ns.OpDur]]</f>
        <v>2.933068699637289</v>
      </c>
      <c r="W23">
        <f>INT(INDEX(_xlfn.TEXTSPLIT(raw[[#This Row],[b.corp]], "-"), 1, 3))</f>
        <v>20</v>
      </c>
      <c r="X23">
        <f>IF(raw[[#This Row],[b.tun]]=raw[[#This Row],[ns.tun]],raw[b.tun], 1/0)</f>
        <v>0.4</v>
      </c>
    </row>
    <row r="24" spans="1:24" x14ac:dyDescent="0.25">
      <c r="A24" s="2" t="s">
        <v>0</v>
      </c>
      <c r="B24" s="2" t="s">
        <v>4</v>
      </c>
      <c r="C24" s="2">
        <v>0.5</v>
      </c>
      <c r="D24" s="2" t="s">
        <v>2</v>
      </c>
      <c r="E24" s="2">
        <v>100</v>
      </c>
      <c r="F24" s="2">
        <v>18.809999999999999</v>
      </c>
      <c r="G24" s="2">
        <v>200819999</v>
      </c>
      <c r="H24" s="2">
        <v>10.000313999999999</v>
      </c>
      <c r="I24" s="2">
        <v>5987</v>
      </c>
      <c r="J24" s="1" t="s">
        <v>0</v>
      </c>
      <c r="K24" s="1" t="s">
        <v>4</v>
      </c>
      <c r="L24" s="1">
        <v>0.5</v>
      </c>
      <c r="M24" s="1" t="s">
        <v>2</v>
      </c>
      <c r="N24" s="1">
        <v>100</v>
      </c>
      <c r="O24" s="1">
        <v>18.809999999999999</v>
      </c>
      <c r="P24" s="1">
        <v>213639999</v>
      </c>
      <c r="Q24" s="1">
        <v>10.000263</v>
      </c>
      <c r="R24" s="1">
        <v>6370</v>
      </c>
      <c r="S24" t="b">
        <f t="shared" si="0"/>
        <v>1</v>
      </c>
      <c r="T24" s="2">
        <f t="shared" si="1"/>
        <v>49.797400905275367</v>
      </c>
      <c r="U24" s="1">
        <f t="shared" si="2"/>
        <v>46.808945173230413</v>
      </c>
      <c r="V24">
        <f>raw[[#This Row],[b.OpDur]]-raw[[#This Row],[ns.OpDur]]</f>
        <v>2.9884557320449545</v>
      </c>
      <c r="W24">
        <f>INT(INDEX(_xlfn.TEXTSPLIT(raw[[#This Row],[b.corp]], "-"), 1, 3))</f>
        <v>20</v>
      </c>
      <c r="X24">
        <f>IF(raw[[#This Row],[b.tun]]=raw[[#This Row],[ns.tun]],raw[b.tun], 1/0)</f>
        <v>0.5</v>
      </c>
    </row>
    <row r="25" spans="1:24" x14ac:dyDescent="0.25">
      <c r="A25" s="2" t="s">
        <v>0</v>
      </c>
      <c r="B25" s="2" t="s">
        <v>4</v>
      </c>
      <c r="C25" s="2">
        <v>0.9</v>
      </c>
      <c r="D25" s="2" t="s">
        <v>2</v>
      </c>
      <c r="E25" s="2">
        <v>100</v>
      </c>
      <c r="F25" s="2">
        <v>18.809999999999999</v>
      </c>
      <c r="G25" s="2">
        <v>180099999</v>
      </c>
      <c r="H25" s="2">
        <v>10.000532</v>
      </c>
      <c r="I25" s="2">
        <v>5369</v>
      </c>
      <c r="J25" s="1" t="s">
        <v>0</v>
      </c>
      <c r="K25" s="1" t="s">
        <v>4</v>
      </c>
      <c r="L25" s="1">
        <v>0.9</v>
      </c>
      <c r="M25" s="1" t="s">
        <v>2</v>
      </c>
      <c r="N25" s="1">
        <v>100</v>
      </c>
      <c r="O25" s="1">
        <v>18.809999999999999</v>
      </c>
      <c r="P25" s="1">
        <v>188869999</v>
      </c>
      <c r="Q25" s="1">
        <v>10.000278</v>
      </c>
      <c r="R25" s="1">
        <v>5630</v>
      </c>
      <c r="S25" t="b">
        <f t="shared" si="0"/>
        <v>1</v>
      </c>
      <c r="T25" s="2">
        <f t="shared" si="1"/>
        <v>55.527662718088074</v>
      </c>
      <c r="U25" s="1">
        <f t="shared" si="2"/>
        <v>52.947943309937749</v>
      </c>
      <c r="V25">
        <f>raw[[#This Row],[b.OpDur]]-raw[[#This Row],[ns.OpDur]]</f>
        <v>2.579719408150325</v>
      </c>
      <c r="W25">
        <f>INT(INDEX(_xlfn.TEXTSPLIT(raw[[#This Row],[b.corp]], "-"), 1, 3))</f>
        <v>20</v>
      </c>
      <c r="X25">
        <f>IF(raw[[#This Row],[b.tun]]=raw[[#This Row],[ns.tun]],raw[b.tun], 1/0)</f>
        <v>0.9</v>
      </c>
    </row>
    <row r="26" spans="1:24" x14ac:dyDescent="0.25">
      <c r="A26" s="2" t="s">
        <v>0</v>
      </c>
      <c r="B26" s="2" t="s">
        <v>4</v>
      </c>
      <c r="C26" s="2">
        <v>0.98</v>
      </c>
      <c r="D26" s="2" t="s">
        <v>2</v>
      </c>
      <c r="E26" s="2">
        <v>100</v>
      </c>
      <c r="F26" s="2">
        <v>18.809999999999999</v>
      </c>
      <c r="G26" s="2">
        <v>179439999</v>
      </c>
      <c r="H26" s="2">
        <v>10.00043</v>
      </c>
      <c r="I26" s="2">
        <v>5349</v>
      </c>
      <c r="J26" s="1" t="s">
        <v>0</v>
      </c>
      <c r="K26" s="1" t="s">
        <v>4</v>
      </c>
      <c r="L26" s="1">
        <v>0.98</v>
      </c>
      <c r="M26" s="1" t="s">
        <v>2</v>
      </c>
      <c r="N26" s="1">
        <v>100</v>
      </c>
      <c r="O26" s="1">
        <v>18.809999999999999</v>
      </c>
      <c r="P26" s="1">
        <v>182149999</v>
      </c>
      <c r="Q26" s="1">
        <v>10.000078999999999</v>
      </c>
      <c r="R26" s="1">
        <v>5430</v>
      </c>
      <c r="S26" t="b">
        <f t="shared" si="0"/>
        <v>1</v>
      </c>
      <c r="T26" s="2">
        <f t="shared" si="1"/>
        <v>55.731331117539739</v>
      </c>
      <c r="U26" s="1">
        <f t="shared" si="2"/>
        <v>54.900241860555809</v>
      </c>
      <c r="V26">
        <f>raw[[#This Row],[b.OpDur]]-raw[[#This Row],[ns.OpDur]]</f>
        <v>0.83108925698392966</v>
      </c>
      <c r="W26">
        <f>INT(INDEX(_xlfn.TEXTSPLIT(raw[[#This Row],[b.corp]], "-"), 1, 3))</f>
        <v>20</v>
      </c>
      <c r="X26">
        <f>IF(raw[[#This Row],[b.tun]]=raw[[#This Row],[ns.tun]],raw[b.tun], 1/0)</f>
        <v>0.98</v>
      </c>
    </row>
    <row r="27" spans="1:24" x14ac:dyDescent="0.25">
      <c r="A27" s="2" t="s">
        <v>0</v>
      </c>
      <c r="B27" s="2" t="s">
        <v>5</v>
      </c>
      <c r="C27" s="2">
        <v>0.02</v>
      </c>
      <c r="D27" s="2" t="s">
        <v>2</v>
      </c>
      <c r="E27" s="2">
        <v>100</v>
      </c>
      <c r="F27" s="2">
        <v>17.87</v>
      </c>
      <c r="G27" s="2">
        <v>216249999</v>
      </c>
      <c r="H27" s="2">
        <v>10.000419000000001</v>
      </c>
      <c r="I27" s="2">
        <v>6448</v>
      </c>
      <c r="J27" s="1" t="s">
        <v>0</v>
      </c>
      <c r="K27" s="1" t="s">
        <v>5</v>
      </c>
      <c r="L27" s="1">
        <v>0.02</v>
      </c>
      <c r="M27" s="1" t="s">
        <v>2</v>
      </c>
      <c r="N27" s="1">
        <v>100</v>
      </c>
      <c r="O27" s="1">
        <v>17.87</v>
      </c>
      <c r="P27" s="1">
        <v>225779999</v>
      </c>
      <c r="Q27" s="1">
        <v>10.000126</v>
      </c>
      <c r="R27" s="1">
        <v>6732</v>
      </c>
      <c r="S27" t="b">
        <f t="shared" si="0"/>
        <v>1</v>
      </c>
      <c r="T27" s="2">
        <f t="shared" si="1"/>
        <v>46.244712352576705</v>
      </c>
      <c r="U27" s="1">
        <f t="shared" si="2"/>
        <v>44.291460910140231</v>
      </c>
      <c r="V27">
        <f>raw[[#This Row],[b.OpDur]]-raw[[#This Row],[ns.OpDur]]</f>
        <v>1.9532514424364749</v>
      </c>
      <c r="W27">
        <f>INT(INDEX(_xlfn.TEXTSPLIT(raw[[#This Row],[b.corp]], "-"), 1, 3))</f>
        <v>20</v>
      </c>
      <c r="X27">
        <f>IF(raw[[#This Row],[b.tun]]=raw[[#This Row],[ns.tun]],raw[b.tun], 1/0)</f>
        <v>0.02</v>
      </c>
    </row>
    <row r="28" spans="1:24" x14ac:dyDescent="0.25">
      <c r="A28" s="2" t="s">
        <v>0</v>
      </c>
      <c r="B28" s="2" t="s">
        <v>5</v>
      </c>
      <c r="C28" s="2">
        <v>0.05</v>
      </c>
      <c r="D28" s="2" t="s">
        <v>2</v>
      </c>
      <c r="E28" s="2">
        <v>100</v>
      </c>
      <c r="F28" s="2">
        <v>17.87</v>
      </c>
      <c r="G28" s="2">
        <v>214099999</v>
      </c>
      <c r="H28" s="2">
        <v>10.000033</v>
      </c>
      <c r="I28" s="2">
        <v>6384</v>
      </c>
      <c r="J28" s="1" t="s">
        <v>0</v>
      </c>
      <c r="K28" s="1" t="s">
        <v>5</v>
      </c>
      <c r="L28" s="1">
        <v>0.05</v>
      </c>
      <c r="M28" s="1" t="s">
        <v>2</v>
      </c>
      <c r="N28" s="1">
        <v>100</v>
      </c>
      <c r="O28" s="1">
        <v>17.87</v>
      </c>
      <c r="P28" s="1">
        <v>224839999</v>
      </c>
      <c r="Q28" s="1">
        <v>10.000189000000001</v>
      </c>
      <c r="R28" s="1">
        <v>6704</v>
      </c>
      <c r="S28" t="b">
        <f t="shared" si="0"/>
        <v>1</v>
      </c>
      <c r="T28" s="2">
        <f t="shared" si="1"/>
        <v>46.707300545106499</v>
      </c>
      <c r="U28" s="1">
        <f t="shared" si="2"/>
        <v>44.476912668906394</v>
      </c>
      <c r="V28">
        <f>raw[[#This Row],[b.OpDur]]-raw[[#This Row],[ns.OpDur]]</f>
        <v>2.2303878762001048</v>
      </c>
      <c r="W28">
        <f>INT(INDEX(_xlfn.TEXTSPLIT(raw[[#This Row],[b.corp]], "-"), 1, 3))</f>
        <v>20</v>
      </c>
      <c r="X28">
        <f>IF(raw[[#This Row],[b.tun]]=raw[[#This Row],[ns.tun]],raw[b.tun], 1/0)</f>
        <v>0.05</v>
      </c>
    </row>
    <row r="29" spans="1:24" x14ac:dyDescent="0.25">
      <c r="A29" s="2" t="s">
        <v>0</v>
      </c>
      <c r="B29" s="2" t="s">
        <v>5</v>
      </c>
      <c r="C29" s="2">
        <v>0.1</v>
      </c>
      <c r="D29" s="2" t="s">
        <v>2</v>
      </c>
      <c r="E29" s="2">
        <v>100</v>
      </c>
      <c r="F29" s="2">
        <v>17.87</v>
      </c>
      <c r="G29" s="2">
        <v>212769999</v>
      </c>
      <c r="H29" s="2">
        <v>10.000268</v>
      </c>
      <c r="I29" s="2">
        <v>6344</v>
      </c>
      <c r="J29" s="1" t="s">
        <v>0</v>
      </c>
      <c r="K29" s="1" t="s">
        <v>5</v>
      </c>
      <c r="L29" s="1">
        <v>0.1</v>
      </c>
      <c r="M29" s="1" t="s">
        <v>2</v>
      </c>
      <c r="N29" s="1">
        <v>100</v>
      </c>
      <c r="O29" s="1">
        <v>17.87</v>
      </c>
      <c r="P29" s="1">
        <v>221489999</v>
      </c>
      <c r="Q29" s="1">
        <v>10.000448</v>
      </c>
      <c r="R29" s="1">
        <v>6604</v>
      </c>
      <c r="S29" t="b">
        <f t="shared" si="0"/>
        <v>1</v>
      </c>
      <c r="T29" s="2">
        <f t="shared" si="1"/>
        <v>47.00036681393226</v>
      </c>
      <c r="U29" s="1">
        <f t="shared" si="2"/>
        <v>45.150788049802649</v>
      </c>
      <c r="V29">
        <f>raw[[#This Row],[b.OpDur]]-raw[[#This Row],[ns.OpDur]]</f>
        <v>1.8495787641296104</v>
      </c>
      <c r="W29">
        <f>INT(INDEX(_xlfn.TEXTSPLIT(raw[[#This Row],[b.corp]], "-"), 1, 3))</f>
        <v>20</v>
      </c>
      <c r="X29">
        <f>IF(raw[[#This Row],[b.tun]]=raw[[#This Row],[ns.tun]],raw[b.tun], 1/0)</f>
        <v>0.1</v>
      </c>
    </row>
    <row r="30" spans="1:24" x14ac:dyDescent="0.25">
      <c r="A30" s="2" t="s">
        <v>0</v>
      </c>
      <c r="B30" s="2" t="s">
        <v>5</v>
      </c>
      <c r="C30" s="2">
        <v>0.2</v>
      </c>
      <c r="D30" s="2" t="s">
        <v>2</v>
      </c>
      <c r="E30" s="2">
        <v>100</v>
      </c>
      <c r="F30" s="2">
        <v>17.87</v>
      </c>
      <c r="G30" s="2">
        <v>204949999</v>
      </c>
      <c r="H30" s="2">
        <v>10.000071</v>
      </c>
      <c r="I30" s="2">
        <v>6110</v>
      </c>
      <c r="J30" s="1" t="s">
        <v>0</v>
      </c>
      <c r="K30" s="1" t="s">
        <v>5</v>
      </c>
      <c r="L30" s="1">
        <v>0.2</v>
      </c>
      <c r="M30" s="1" t="s">
        <v>2</v>
      </c>
      <c r="N30" s="1">
        <v>100</v>
      </c>
      <c r="O30" s="1">
        <v>17.87</v>
      </c>
      <c r="P30" s="1">
        <v>222929999</v>
      </c>
      <c r="Q30" s="1">
        <v>10.000330999999999</v>
      </c>
      <c r="R30" s="1">
        <v>6647</v>
      </c>
      <c r="S30" t="b">
        <f t="shared" si="0"/>
        <v>1</v>
      </c>
      <c r="T30" s="2">
        <f t="shared" si="1"/>
        <v>48.792735051440516</v>
      </c>
      <c r="U30" s="1">
        <f t="shared" si="2"/>
        <v>44.858615013047213</v>
      </c>
      <c r="V30">
        <f>raw[[#This Row],[b.OpDur]]-raw[[#This Row],[ns.OpDur]]</f>
        <v>3.9341200383933028</v>
      </c>
      <c r="W30">
        <f>INT(INDEX(_xlfn.TEXTSPLIT(raw[[#This Row],[b.corp]], "-"), 1, 3))</f>
        <v>20</v>
      </c>
      <c r="X30">
        <f>IF(raw[[#This Row],[b.tun]]=raw[[#This Row],[ns.tun]],raw[b.tun], 1/0)</f>
        <v>0.2</v>
      </c>
    </row>
    <row r="31" spans="1:24" x14ac:dyDescent="0.25">
      <c r="A31" s="2" t="s">
        <v>0</v>
      </c>
      <c r="B31" s="2" t="s">
        <v>5</v>
      </c>
      <c r="C31" s="2">
        <v>0.4</v>
      </c>
      <c r="D31" s="2" t="s">
        <v>2</v>
      </c>
      <c r="E31" s="2">
        <v>100</v>
      </c>
      <c r="F31" s="2">
        <v>17.87</v>
      </c>
      <c r="G31" s="2">
        <v>203149999</v>
      </c>
      <c r="H31" s="2">
        <v>10.000038999999999</v>
      </c>
      <c r="I31" s="2">
        <v>6057</v>
      </c>
      <c r="J31" s="1" t="s">
        <v>0</v>
      </c>
      <c r="K31" s="1" t="s">
        <v>5</v>
      </c>
      <c r="L31" s="1">
        <v>0.4</v>
      </c>
      <c r="M31" s="1" t="s">
        <v>2</v>
      </c>
      <c r="N31" s="1">
        <v>100</v>
      </c>
      <c r="O31" s="1">
        <v>17.87</v>
      </c>
      <c r="P31" s="1">
        <v>209349999</v>
      </c>
      <c r="Q31" s="1">
        <v>10.000206</v>
      </c>
      <c r="R31" s="1">
        <v>6242</v>
      </c>
      <c r="S31" t="b">
        <f t="shared" si="0"/>
        <v>1</v>
      </c>
      <c r="T31" s="2">
        <f t="shared" si="1"/>
        <v>49.224903023504318</v>
      </c>
      <c r="U31" s="1">
        <f t="shared" si="2"/>
        <v>47.767881766266456</v>
      </c>
      <c r="V31">
        <f>raw[[#This Row],[b.OpDur]]-raw[[#This Row],[ns.OpDur]]</f>
        <v>1.4570212572378622</v>
      </c>
      <c r="W31">
        <f>INT(INDEX(_xlfn.TEXTSPLIT(raw[[#This Row],[b.corp]], "-"), 1, 3))</f>
        <v>20</v>
      </c>
      <c r="X31">
        <f>IF(raw[[#This Row],[b.tun]]=raw[[#This Row],[ns.tun]],raw[b.tun], 1/0)</f>
        <v>0.4</v>
      </c>
    </row>
    <row r="32" spans="1:24" x14ac:dyDescent="0.25">
      <c r="A32" s="2" t="s">
        <v>0</v>
      </c>
      <c r="B32" s="2" t="s">
        <v>5</v>
      </c>
      <c r="C32" s="2">
        <v>0.5</v>
      </c>
      <c r="D32" s="2" t="s">
        <v>2</v>
      </c>
      <c r="E32" s="2">
        <v>100</v>
      </c>
      <c r="F32" s="2">
        <v>17.87</v>
      </c>
      <c r="G32" s="2">
        <v>203479999</v>
      </c>
      <c r="H32" s="2">
        <v>10.000075000000001</v>
      </c>
      <c r="I32" s="2">
        <v>6067</v>
      </c>
      <c r="J32" s="1" t="s">
        <v>0</v>
      </c>
      <c r="K32" s="1" t="s">
        <v>5</v>
      </c>
      <c r="L32" s="1">
        <v>0.5</v>
      </c>
      <c r="M32" s="1" t="s">
        <v>2</v>
      </c>
      <c r="N32" s="1">
        <v>100</v>
      </c>
      <c r="O32" s="1">
        <v>17.87</v>
      </c>
      <c r="P32" s="1">
        <v>209009999</v>
      </c>
      <c r="Q32" s="1">
        <v>10.000175</v>
      </c>
      <c r="R32" s="1">
        <v>6232</v>
      </c>
      <c r="S32" t="b">
        <f t="shared" si="0"/>
        <v>1</v>
      </c>
      <c r="T32" s="2">
        <f t="shared" si="1"/>
        <v>49.145247931714415</v>
      </c>
      <c r="U32" s="1">
        <f t="shared" si="2"/>
        <v>47.84543824623433</v>
      </c>
      <c r="V32">
        <f>raw[[#This Row],[b.OpDur]]-raw[[#This Row],[ns.OpDur]]</f>
        <v>1.2998096854800849</v>
      </c>
      <c r="W32">
        <f>INT(INDEX(_xlfn.TEXTSPLIT(raw[[#This Row],[b.corp]], "-"), 1, 3))</f>
        <v>20</v>
      </c>
      <c r="X32">
        <f>IF(raw[[#This Row],[b.tun]]=raw[[#This Row],[ns.tun]],raw[b.tun], 1/0)</f>
        <v>0.5</v>
      </c>
    </row>
    <row r="33" spans="1:24" x14ac:dyDescent="0.25">
      <c r="A33" s="2" t="s">
        <v>0</v>
      </c>
      <c r="B33" s="2" t="s">
        <v>5</v>
      </c>
      <c r="C33" s="2">
        <v>0.9</v>
      </c>
      <c r="D33" s="2" t="s">
        <v>2</v>
      </c>
      <c r="E33" s="2">
        <v>100</v>
      </c>
      <c r="F33" s="2">
        <v>17.87</v>
      </c>
      <c r="G33" s="2">
        <v>173069999</v>
      </c>
      <c r="H33" s="2">
        <v>10.000285</v>
      </c>
      <c r="I33" s="2">
        <v>5159</v>
      </c>
      <c r="J33" s="1" t="s">
        <v>0</v>
      </c>
      <c r="K33" s="1" t="s">
        <v>5</v>
      </c>
      <c r="L33" s="1">
        <v>0.9</v>
      </c>
      <c r="M33" s="1" t="s">
        <v>2</v>
      </c>
      <c r="N33" s="1">
        <v>100</v>
      </c>
      <c r="O33" s="1">
        <v>17.87</v>
      </c>
      <c r="P33" s="1">
        <v>186569999</v>
      </c>
      <c r="Q33" s="1">
        <v>10.000431000000001</v>
      </c>
      <c r="R33" s="1">
        <v>5562</v>
      </c>
      <c r="S33" t="b">
        <f t="shared" si="0"/>
        <v>1</v>
      </c>
      <c r="T33" s="2">
        <f t="shared" si="1"/>
        <v>57.781736047736381</v>
      </c>
      <c r="U33" s="1">
        <f t="shared" si="2"/>
        <v>53.601495704569309</v>
      </c>
      <c r="V33">
        <f>raw[[#This Row],[b.OpDur]]-raw[[#This Row],[ns.OpDur]]</f>
        <v>4.1802403431670712</v>
      </c>
      <c r="W33">
        <f>INT(INDEX(_xlfn.TEXTSPLIT(raw[[#This Row],[b.corp]], "-"), 1, 3))</f>
        <v>20</v>
      </c>
      <c r="X33">
        <f>IF(raw[[#This Row],[b.tun]]=raw[[#This Row],[ns.tun]],raw[b.tun], 1/0)</f>
        <v>0.9</v>
      </c>
    </row>
    <row r="34" spans="1:24" x14ac:dyDescent="0.25">
      <c r="A34" s="2" t="s">
        <v>0</v>
      </c>
      <c r="B34" s="2" t="s">
        <v>5</v>
      </c>
      <c r="C34" s="2">
        <v>0.98</v>
      </c>
      <c r="D34" s="2" t="s">
        <v>2</v>
      </c>
      <c r="E34" s="2">
        <v>100</v>
      </c>
      <c r="F34" s="2">
        <v>17.87</v>
      </c>
      <c r="G34" s="2">
        <v>178049999</v>
      </c>
      <c r="H34" s="2">
        <v>10.000038</v>
      </c>
      <c r="I34" s="2">
        <v>5307</v>
      </c>
      <c r="J34" s="1" t="s">
        <v>0</v>
      </c>
      <c r="K34" s="1" t="s">
        <v>5</v>
      </c>
      <c r="L34" s="1">
        <v>0.98</v>
      </c>
      <c r="M34" s="1" t="s">
        <v>2</v>
      </c>
      <c r="N34" s="1">
        <v>100</v>
      </c>
      <c r="O34" s="1">
        <v>17.87</v>
      </c>
      <c r="P34" s="1">
        <v>177769999</v>
      </c>
      <c r="Q34" s="1">
        <v>10.000062</v>
      </c>
      <c r="R34" s="1">
        <v>5299</v>
      </c>
      <c r="S34" t="b">
        <f t="shared" si="0"/>
        <v>1</v>
      </c>
      <c r="T34" s="2">
        <f t="shared" si="1"/>
        <v>56.164212615356433</v>
      </c>
      <c r="U34" s="1">
        <f t="shared" si="2"/>
        <v>56.252810126865107</v>
      </c>
      <c r="V34">
        <f>raw[[#This Row],[b.OpDur]]-raw[[#This Row],[ns.OpDur]]</f>
        <v>-8.8597511508673676E-2</v>
      </c>
      <c r="W34">
        <f>INT(INDEX(_xlfn.TEXTSPLIT(raw[[#This Row],[b.corp]], "-"), 1, 3))</f>
        <v>20</v>
      </c>
      <c r="X34">
        <f>IF(raw[[#This Row],[b.tun]]=raw[[#This Row],[ns.tun]],raw[b.tun], 1/0)</f>
        <v>0.98</v>
      </c>
    </row>
    <row r="35" spans="1:24" x14ac:dyDescent="0.25">
      <c r="A35" s="2" t="s">
        <v>0</v>
      </c>
      <c r="B35" s="2" t="s">
        <v>6</v>
      </c>
      <c r="C35" s="2">
        <v>0.02</v>
      </c>
      <c r="D35" s="2" t="s">
        <v>2</v>
      </c>
      <c r="E35" s="2">
        <v>100</v>
      </c>
      <c r="F35" s="2">
        <v>17.079999999999998</v>
      </c>
      <c r="G35" s="2">
        <v>219679999</v>
      </c>
      <c r="H35" s="2">
        <v>10.000173</v>
      </c>
      <c r="I35" s="2">
        <v>6550</v>
      </c>
      <c r="J35" s="1" t="s">
        <v>0</v>
      </c>
      <c r="K35" s="1" t="s">
        <v>6</v>
      </c>
      <c r="L35" s="1">
        <v>0.02</v>
      </c>
      <c r="M35" s="1" t="s">
        <v>2</v>
      </c>
      <c r="N35" s="1">
        <v>100</v>
      </c>
      <c r="O35" s="1">
        <v>17.079999999999998</v>
      </c>
      <c r="P35" s="1">
        <v>227699999</v>
      </c>
      <c r="Q35" s="1">
        <v>10.000435</v>
      </c>
      <c r="R35" s="1">
        <v>6790</v>
      </c>
      <c r="S35" t="b">
        <f t="shared" ref="S35:S66" si="3">A35&amp;B35&amp;C35=J35&amp;K35&amp;L35</f>
        <v>1</v>
      </c>
      <c r="T35" s="2">
        <f t="shared" ref="T35:T66" si="4">H35/G35*1000000000</f>
        <v>45.521545181725898</v>
      </c>
      <c r="U35" s="1">
        <f t="shared" ref="U35:U66" si="5">Q35/P35*1000000000</f>
        <v>43.919345823097693</v>
      </c>
      <c r="V35">
        <f>raw[[#This Row],[b.OpDur]]-raw[[#This Row],[ns.OpDur]]</f>
        <v>1.6021993586282051</v>
      </c>
      <c r="W35">
        <f>INT(INDEX(_xlfn.TEXTSPLIT(raw[[#This Row],[b.corp]], "-"), 1, 3))</f>
        <v>20</v>
      </c>
      <c r="X35">
        <f>IF(raw[[#This Row],[b.tun]]=raw[[#This Row],[ns.tun]],raw[b.tun], 1/0)</f>
        <v>0.02</v>
      </c>
    </row>
    <row r="36" spans="1:24" x14ac:dyDescent="0.25">
      <c r="A36" s="2" t="s">
        <v>0</v>
      </c>
      <c r="B36" s="2" t="s">
        <v>6</v>
      </c>
      <c r="C36" s="2">
        <v>0.05</v>
      </c>
      <c r="D36" s="2" t="s">
        <v>2</v>
      </c>
      <c r="E36" s="2">
        <v>100</v>
      </c>
      <c r="F36" s="2">
        <v>17.079999999999998</v>
      </c>
      <c r="G36" s="2">
        <v>218599999</v>
      </c>
      <c r="H36" s="2">
        <v>10.000461</v>
      </c>
      <c r="I36" s="2">
        <v>6518</v>
      </c>
      <c r="J36" s="1" t="s">
        <v>0</v>
      </c>
      <c r="K36" s="1" t="s">
        <v>6</v>
      </c>
      <c r="L36" s="1">
        <v>0.05</v>
      </c>
      <c r="M36" s="1" t="s">
        <v>2</v>
      </c>
      <c r="N36" s="1">
        <v>100</v>
      </c>
      <c r="O36" s="1">
        <v>17.079999999999998</v>
      </c>
      <c r="P36" s="1">
        <v>232399999</v>
      </c>
      <c r="Q36" s="1">
        <v>10.000432999999999</v>
      </c>
      <c r="R36" s="1">
        <v>6930</v>
      </c>
      <c r="S36" t="b">
        <f t="shared" si="3"/>
        <v>1</v>
      </c>
      <c r="T36" s="2">
        <f t="shared" si="4"/>
        <v>45.747763246787571</v>
      </c>
      <c r="U36" s="1">
        <f t="shared" si="5"/>
        <v>43.031123248843038</v>
      </c>
      <c r="V36">
        <f>raw[[#This Row],[b.OpDur]]-raw[[#This Row],[ns.OpDur]]</f>
        <v>2.716639997944533</v>
      </c>
      <c r="W36">
        <f>INT(INDEX(_xlfn.TEXTSPLIT(raw[[#This Row],[b.corp]], "-"), 1, 3))</f>
        <v>20</v>
      </c>
      <c r="X36">
        <f>IF(raw[[#This Row],[b.tun]]=raw[[#This Row],[ns.tun]],raw[b.tun], 1/0)</f>
        <v>0.05</v>
      </c>
    </row>
    <row r="37" spans="1:24" x14ac:dyDescent="0.25">
      <c r="A37" s="2" t="s">
        <v>0</v>
      </c>
      <c r="B37" s="2" t="s">
        <v>6</v>
      </c>
      <c r="C37" s="2">
        <v>0.1</v>
      </c>
      <c r="D37" s="2" t="s">
        <v>2</v>
      </c>
      <c r="E37" s="2">
        <v>100</v>
      </c>
      <c r="F37" s="2">
        <v>17.079999999999998</v>
      </c>
      <c r="G37" s="2">
        <v>218959999</v>
      </c>
      <c r="H37" s="2">
        <v>10.000056000000001</v>
      </c>
      <c r="I37" s="2">
        <v>6529</v>
      </c>
      <c r="J37" s="1" t="s">
        <v>0</v>
      </c>
      <c r="K37" s="1" t="s">
        <v>6</v>
      </c>
      <c r="L37" s="1">
        <v>0.1</v>
      </c>
      <c r="M37" s="1" t="s">
        <v>2</v>
      </c>
      <c r="N37" s="1">
        <v>100</v>
      </c>
      <c r="O37" s="1">
        <v>17.079999999999998</v>
      </c>
      <c r="P37" s="1">
        <v>225749999</v>
      </c>
      <c r="Q37" s="1">
        <v>10.000066</v>
      </c>
      <c r="R37" s="1">
        <v>6731</v>
      </c>
      <c r="S37" t="b">
        <f t="shared" si="3"/>
        <v>1</v>
      </c>
      <c r="T37" s="2">
        <f t="shared" si="4"/>
        <v>45.670698052935236</v>
      </c>
      <c r="U37" s="1">
        <f t="shared" si="5"/>
        <v>44.297081037860821</v>
      </c>
      <c r="V37">
        <f>raw[[#This Row],[b.OpDur]]-raw[[#This Row],[ns.OpDur]]</f>
        <v>1.3736170150744158</v>
      </c>
      <c r="W37">
        <f>INT(INDEX(_xlfn.TEXTSPLIT(raw[[#This Row],[b.corp]], "-"), 1, 3))</f>
        <v>20</v>
      </c>
      <c r="X37">
        <f>IF(raw[[#This Row],[b.tun]]=raw[[#This Row],[ns.tun]],raw[b.tun], 1/0)</f>
        <v>0.1</v>
      </c>
    </row>
    <row r="38" spans="1:24" x14ac:dyDescent="0.25">
      <c r="A38" s="2" t="s">
        <v>0</v>
      </c>
      <c r="B38" s="2" t="s">
        <v>6</v>
      </c>
      <c r="C38" s="2">
        <v>0.2</v>
      </c>
      <c r="D38" s="2" t="s">
        <v>2</v>
      </c>
      <c r="E38" s="2">
        <v>100</v>
      </c>
      <c r="F38" s="2">
        <v>17.079999999999998</v>
      </c>
      <c r="G38" s="2">
        <v>208919999</v>
      </c>
      <c r="H38" s="2">
        <v>10.000384</v>
      </c>
      <c r="I38" s="2">
        <v>6229</v>
      </c>
      <c r="J38" s="1" t="s">
        <v>0</v>
      </c>
      <c r="K38" s="1" t="s">
        <v>6</v>
      </c>
      <c r="L38" s="1">
        <v>0.2</v>
      </c>
      <c r="M38" s="1" t="s">
        <v>2</v>
      </c>
      <c r="N38" s="1">
        <v>100</v>
      </c>
      <c r="O38" s="1">
        <v>17.079999999999998</v>
      </c>
      <c r="P38" s="1">
        <v>221359999</v>
      </c>
      <c r="Q38" s="1">
        <v>10.000271</v>
      </c>
      <c r="R38" s="1">
        <v>6600</v>
      </c>
      <c r="S38" t="b">
        <f t="shared" si="3"/>
        <v>1</v>
      </c>
      <c r="T38" s="2">
        <f t="shared" si="4"/>
        <v>47.867049817475831</v>
      </c>
      <c r="U38" s="1">
        <f t="shared" si="5"/>
        <v>45.176504540913015</v>
      </c>
      <c r="V38">
        <f>raw[[#This Row],[b.OpDur]]-raw[[#This Row],[ns.OpDur]]</f>
        <v>2.6905452765628155</v>
      </c>
      <c r="W38">
        <f>INT(INDEX(_xlfn.TEXTSPLIT(raw[[#This Row],[b.corp]], "-"), 1, 3))</f>
        <v>20</v>
      </c>
      <c r="X38">
        <f>IF(raw[[#This Row],[b.tun]]=raw[[#This Row],[ns.tun]],raw[b.tun], 1/0)</f>
        <v>0.2</v>
      </c>
    </row>
    <row r="39" spans="1:24" x14ac:dyDescent="0.25">
      <c r="A39" s="2" t="s">
        <v>0</v>
      </c>
      <c r="B39" s="2" t="s">
        <v>6</v>
      </c>
      <c r="C39" s="2">
        <v>0.4</v>
      </c>
      <c r="D39" s="2" t="s">
        <v>2</v>
      </c>
      <c r="E39" s="2">
        <v>100</v>
      </c>
      <c r="F39" s="2">
        <v>17.079999999999998</v>
      </c>
      <c r="G39" s="2">
        <v>204269999</v>
      </c>
      <c r="H39" s="2">
        <v>10.000211999999999</v>
      </c>
      <c r="I39" s="2">
        <v>6090</v>
      </c>
      <c r="J39" s="1" t="s">
        <v>0</v>
      </c>
      <c r="K39" s="1" t="s">
        <v>6</v>
      </c>
      <c r="L39" s="1">
        <v>0.4</v>
      </c>
      <c r="M39" s="1" t="s">
        <v>2</v>
      </c>
      <c r="N39" s="1">
        <v>100</v>
      </c>
      <c r="O39" s="1">
        <v>17.079999999999998</v>
      </c>
      <c r="P39" s="1">
        <v>210949999</v>
      </c>
      <c r="Q39" s="1">
        <v>10.000358</v>
      </c>
      <c r="R39" s="1">
        <v>6290</v>
      </c>
      <c r="S39" t="b">
        <f t="shared" si="3"/>
        <v>1</v>
      </c>
      <c r="T39" s="2">
        <f t="shared" si="4"/>
        <v>48.95585278776057</v>
      </c>
      <c r="U39" s="1">
        <f t="shared" si="5"/>
        <v>47.406295555374712</v>
      </c>
      <c r="V39">
        <f>raw[[#This Row],[b.OpDur]]-raw[[#This Row],[ns.OpDur]]</f>
        <v>1.5495572323858582</v>
      </c>
      <c r="W39">
        <f>INT(INDEX(_xlfn.TEXTSPLIT(raw[[#This Row],[b.corp]], "-"), 1, 3))</f>
        <v>20</v>
      </c>
      <c r="X39">
        <f>IF(raw[[#This Row],[b.tun]]=raw[[#This Row],[ns.tun]],raw[b.tun], 1/0)</f>
        <v>0.4</v>
      </c>
    </row>
    <row r="40" spans="1:24" x14ac:dyDescent="0.25">
      <c r="A40" s="2" t="s">
        <v>0</v>
      </c>
      <c r="B40" s="2" t="s">
        <v>6</v>
      </c>
      <c r="C40" s="2">
        <v>0.5</v>
      </c>
      <c r="D40" s="2" t="s">
        <v>2</v>
      </c>
      <c r="E40" s="2">
        <v>100</v>
      </c>
      <c r="F40" s="2">
        <v>17.079999999999998</v>
      </c>
      <c r="G40" s="2">
        <v>203009999</v>
      </c>
      <c r="H40" s="2">
        <v>10.000334000000001</v>
      </c>
      <c r="I40" s="2">
        <v>6053</v>
      </c>
      <c r="J40" s="1" t="s">
        <v>0</v>
      </c>
      <c r="K40" s="1" t="s">
        <v>6</v>
      </c>
      <c r="L40" s="1">
        <v>0.5</v>
      </c>
      <c r="M40" s="1" t="s">
        <v>2</v>
      </c>
      <c r="N40" s="1">
        <v>100</v>
      </c>
      <c r="O40" s="1">
        <v>17.079999999999998</v>
      </c>
      <c r="P40" s="1">
        <v>211889999</v>
      </c>
      <c r="Q40" s="1">
        <v>10.000178999999999</v>
      </c>
      <c r="R40" s="1">
        <v>6318</v>
      </c>
      <c r="S40" t="b">
        <f t="shared" si="3"/>
        <v>1</v>
      </c>
      <c r="T40" s="2">
        <f t="shared" si="4"/>
        <v>49.260302690804906</v>
      </c>
      <c r="U40" s="1">
        <f t="shared" si="5"/>
        <v>47.195143929374403</v>
      </c>
      <c r="V40">
        <f>raw[[#This Row],[b.OpDur]]-raw[[#This Row],[ns.OpDur]]</f>
        <v>2.0651587614305029</v>
      </c>
      <c r="W40">
        <f>INT(INDEX(_xlfn.TEXTSPLIT(raw[[#This Row],[b.corp]], "-"), 1, 3))</f>
        <v>20</v>
      </c>
      <c r="X40">
        <f>IF(raw[[#This Row],[b.tun]]=raw[[#This Row],[ns.tun]],raw[b.tun], 1/0)</f>
        <v>0.5</v>
      </c>
    </row>
    <row r="41" spans="1:24" x14ac:dyDescent="0.25">
      <c r="A41" s="2" t="s">
        <v>0</v>
      </c>
      <c r="B41" s="2" t="s">
        <v>6</v>
      </c>
      <c r="C41" s="2">
        <v>0.9</v>
      </c>
      <c r="D41" s="2" t="s">
        <v>2</v>
      </c>
      <c r="E41" s="2">
        <v>100</v>
      </c>
      <c r="F41" s="2">
        <v>17.079999999999998</v>
      </c>
      <c r="G41" s="2">
        <v>187939999</v>
      </c>
      <c r="H41" s="2">
        <v>10.000194</v>
      </c>
      <c r="I41" s="2">
        <v>5603</v>
      </c>
      <c r="J41" s="1" t="s">
        <v>0</v>
      </c>
      <c r="K41" s="1" t="s">
        <v>6</v>
      </c>
      <c r="L41" s="1">
        <v>0.9</v>
      </c>
      <c r="M41" s="1" t="s">
        <v>2</v>
      </c>
      <c r="N41" s="1">
        <v>100</v>
      </c>
      <c r="O41" s="1">
        <v>17.079999999999998</v>
      </c>
      <c r="P41" s="1">
        <v>191899999</v>
      </c>
      <c r="Q41" s="1">
        <v>10.000385</v>
      </c>
      <c r="R41" s="1">
        <v>5721</v>
      </c>
      <c r="S41" t="b">
        <f t="shared" si="3"/>
        <v>1</v>
      </c>
      <c r="T41" s="2">
        <f t="shared" si="4"/>
        <v>53.209503316002468</v>
      </c>
      <c r="U41" s="1">
        <f t="shared" si="5"/>
        <v>52.112480730132773</v>
      </c>
      <c r="V41">
        <f>raw[[#This Row],[b.OpDur]]-raw[[#This Row],[ns.OpDur]]</f>
        <v>1.0970225858696949</v>
      </c>
      <c r="W41">
        <f>INT(INDEX(_xlfn.TEXTSPLIT(raw[[#This Row],[b.corp]], "-"), 1, 3))</f>
        <v>20</v>
      </c>
      <c r="X41">
        <f>IF(raw[[#This Row],[b.tun]]=raw[[#This Row],[ns.tun]],raw[b.tun], 1/0)</f>
        <v>0.9</v>
      </c>
    </row>
    <row r="42" spans="1:24" x14ac:dyDescent="0.25">
      <c r="A42" s="2" t="s">
        <v>0</v>
      </c>
      <c r="B42" s="2" t="s">
        <v>6</v>
      </c>
      <c r="C42" s="2">
        <v>0.98</v>
      </c>
      <c r="D42" s="2" t="s">
        <v>2</v>
      </c>
      <c r="E42" s="2">
        <v>100</v>
      </c>
      <c r="F42" s="2">
        <v>17.079999999999998</v>
      </c>
      <c r="G42" s="2">
        <v>184199999</v>
      </c>
      <c r="H42" s="2">
        <v>10.000417000000001</v>
      </c>
      <c r="I42" s="2">
        <v>5491</v>
      </c>
      <c r="J42" s="1" t="s">
        <v>0</v>
      </c>
      <c r="K42" s="1" t="s">
        <v>6</v>
      </c>
      <c r="L42" s="1">
        <v>0.98</v>
      </c>
      <c r="M42" s="1" t="s">
        <v>2</v>
      </c>
      <c r="N42" s="1">
        <v>100</v>
      </c>
      <c r="O42" s="1">
        <v>17.079999999999998</v>
      </c>
      <c r="P42" s="1">
        <v>198419999</v>
      </c>
      <c r="Q42" s="1">
        <v>10.000113000000001</v>
      </c>
      <c r="R42" s="1">
        <v>5916</v>
      </c>
      <c r="S42" t="b">
        <f t="shared" si="3"/>
        <v>1</v>
      </c>
      <c r="T42" s="2">
        <f t="shared" si="4"/>
        <v>54.291080642188277</v>
      </c>
      <c r="U42" s="1">
        <f t="shared" si="5"/>
        <v>50.398715101293796</v>
      </c>
      <c r="V42">
        <f>raw[[#This Row],[b.OpDur]]-raw[[#This Row],[ns.OpDur]]</f>
        <v>3.8923655408944811</v>
      </c>
      <c r="W42">
        <f>INT(INDEX(_xlfn.TEXTSPLIT(raw[[#This Row],[b.corp]], "-"), 1, 3))</f>
        <v>20</v>
      </c>
      <c r="X42">
        <f>IF(raw[[#This Row],[b.tun]]=raw[[#This Row],[ns.tun]],raw[b.tun], 1/0)</f>
        <v>0.98</v>
      </c>
    </row>
    <row r="43" spans="1:24" x14ac:dyDescent="0.25">
      <c r="A43" s="2" t="s">
        <v>0</v>
      </c>
      <c r="B43" s="2" t="s">
        <v>7</v>
      </c>
      <c r="C43" s="2">
        <v>0.02</v>
      </c>
      <c r="D43" s="2" t="s">
        <v>2</v>
      </c>
      <c r="E43" s="2">
        <v>100</v>
      </c>
      <c r="F43" s="2">
        <v>47.03</v>
      </c>
      <c r="G43" s="2">
        <v>195019999</v>
      </c>
      <c r="H43" s="2">
        <v>10.000154</v>
      </c>
      <c r="I43" s="2">
        <v>5814</v>
      </c>
      <c r="J43" s="1" t="s">
        <v>0</v>
      </c>
      <c r="K43" s="1" t="s">
        <v>7</v>
      </c>
      <c r="L43" s="1">
        <v>0.02</v>
      </c>
      <c r="M43" s="1" t="s">
        <v>2</v>
      </c>
      <c r="N43" s="1">
        <v>100</v>
      </c>
      <c r="O43" s="1">
        <v>47.03</v>
      </c>
      <c r="P43" s="1">
        <v>201279999</v>
      </c>
      <c r="Q43" s="1">
        <v>10.000076</v>
      </c>
      <c r="R43" s="1">
        <v>6001</v>
      </c>
      <c r="S43" t="b">
        <f t="shared" si="3"/>
        <v>1</v>
      </c>
      <c r="T43" s="2">
        <f t="shared" si="4"/>
        <v>51.277582049418434</v>
      </c>
      <c r="U43" s="1">
        <f t="shared" si="5"/>
        <v>49.682412806450778</v>
      </c>
      <c r="V43">
        <f>raw[[#This Row],[b.OpDur]]-raw[[#This Row],[ns.OpDur]]</f>
        <v>1.5951692429676569</v>
      </c>
      <c r="W43">
        <f>INT(INDEX(_xlfn.TEXTSPLIT(raw[[#This Row],[b.corp]], "-"), 1, 3))</f>
        <v>50</v>
      </c>
      <c r="X43">
        <f>IF(raw[[#This Row],[b.tun]]=raw[[#This Row],[ns.tun]],raw[b.tun], 1/0)</f>
        <v>0.02</v>
      </c>
    </row>
    <row r="44" spans="1:24" x14ac:dyDescent="0.25">
      <c r="A44" s="2" t="s">
        <v>0</v>
      </c>
      <c r="B44" s="2" t="s">
        <v>7</v>
      </c>
      <c r="C44" s="2">
        <v>0.05</v>
      </c>
      <c r="D44" s="2" t="s">
        <v>2</v>
      </c>
      <c r="E44" s="2">
        <v>100</v>
      </c>
      <c r="F44" s="2">
        <v>47.03</v>
      </c>
      <c r="G44" s="2">
        <v>194789999</v>
      </c>
      <c r="H44" s="2">
        <v>10.000152</v>
      </c>
      <c r="I44" s="2">
        <v>5807</v>
      </c>
      <c r="J44" s="1" t="s">
        <v>0</v>
      </c>
      <c r="K44" s="1" t="s">
        <v>7</v>
      </c>
      <c r="L44" s="1">
        <v>0.05</v>
      </c>
      <c r="M44" s="1" t="s">
        <v>2</v>
      </c>
      <c r="N44" s="1">
        <v>100</v>
      </c>
      <c r="O44" s="1">
        <v>47.03</v>
      </c>
      <c r="P44" s="1">
        <v>199899999</v>
      </c>
      <c r="Q44" s="1">
        <v>10.000438000000001</v>
      </c>
      <c r="R44" s="1">
        <v>5960</v>
      </c>
      <c r="S44" t="b">
        <f t="shared" si="3"/>
        <v>1</v>
      </c>
      <c r="T44" s="2">
        <f t="shared" si="4"/>
        <v>51.338118236758142</v>
      </c>
      <c r="U44" s="1">
        <f t="shared" si="5"/>
        <v>50.027203852062058</v>
      </c>
      <c r="V44">
        <f>raw[[#This Row],[b.OpDur]]-raw[[#This Row],[ns.OpDur]]</f>
        <v>1.3109143846960833</v>
      </c>
      <c r="W44">
        <f>INT(INDEX(_xlfn.TEXTSPLIT(raw[[#This Row],[b.corp]], "-"), 1, 3))</f>
        <v>50</v>
      </c>
      <c r="X44">
        <f>IF(raw[[#This Row],[b.tun]]=raw[[#This Row],[ns.tun]],raw[b.tun], 1/0)</f>
        <v>0.05</v>
      </c>
    </row>
    <row r="45" spans="1:24" x14ac:dyDescent="0.25">
      <c r="A45" s="2" t="s">
        <v>0</v>
      </c>
      <c r="B45" s="2" t="s">
        <v>7</v>
      </c>
      <c r="C45" s="2">
        <v>0.1</v>
      </c>
      <c r="D45" s="2" t="s">
        <v>2</v>
      </c>
      <c r="E45" s="2">
        <v>100</v>
      </c>
      <c r="F45" s="2">
        <v>47.03</v>
      </c>
      <c r="G45" s="2">
        <v>192589999</v>
      </c>
      <c r="H45" s="2">
        <v>10.000031999999999</v>
      </c>
      <c r="I45" s="2">
        <v>5742</v>
      </c>
      <c r="J45" s="1" t="s">
        <v>0</v>
      </c>
      <c r="K45" s="1" t="s">
        <v>7</v>
      </c>
      <c r="L45" s="1">
        <v>0.1</v>
      </c>
      <c r="M45" s="1" t="s">
        <v>2</v>
      </c>
      <c r="N45" s="1">
        <v>100</v>
      </c>
      <c r="O45" s="1">
        <v>47.03</v>
      </c>
      <c r="P45" s="1">
        <v>197239999</v>
      </c>
      <c r="Q45" s="1">
        <v>10.000050999999999</v>
      </c>
      <c r="R45" s="1">
        <v>5880</v>
      </c>
      <c r="S45" t="b">
        <f t="shared" si="3"/>
        <v>1</v>
      </c>
      <c r="T45" s="2">
        <f t="shared" si="4"/>
        <v>51.923942322674812</v>
      </c>
      <c r="U45" s="1">
        <f t="shared" si="5"/>
        <v>50.699914067632896</v>
      </c>
      <c r="V45">
        <f>raw[[#This Row],[b.OpDur]]-raw[[#This Row],[ns.OpDur]]</f>
        <v>1.2240282550419153</v>
      </c>
      <c r="W45">
        <f>INT(INDEX(_xlfn.TEXTSPLIT(raw[[#This Row],[b.corp]], "-"), 1, 3))</f>
        <v>50</v>
      </c>
      <c r="X45">
        <f>IF(raw[[#This Row],[b.tun]]=raw[[#This Row],[ns.tun]],raw[b.tun], 1/0)</f>
        <v>0.1</v>
      </c>
    </row>
    <row r="46" spans="1:24" x14ac:dyDescent="0.25">
      <c r="A46" s="2" t="s">
        <v>0</v>
      </c>
      <c r="B46" s="2" t="s">
        <v>7</v>
      </c>
      <c r="C46" s="2">
        <v>0.2</v>
      </c>
      <c r="D46" s="2" t="s">
        <v>2</v>
      </c>
      <c r="E46" s="2">
        <v>100</v>
      </c>
      <c r="F46" s="2">
        <v>47.03</v>
      </c>
      <c r="G46" s="2">
        <v>187459999</v>
      </c>
      <c r="H46" s="2">
        <v>10.000491</v>
      </c>
      <c r="I46" s="2">
        <v>5588</v>
      </c>
      <c r="J46" s="1" t="s">
        <v>0</v>
      </c>
      <c r="K46" s="1" t="s">
        <v>7</v>
      </c>
      <c r="L46" s="1">
        <v>0.2</v>
      </c>
      <c r="M46" s="1" t="s">
        <v>2</v>
      </c>
      <c r="N46" s="1">
        <v>100</v>
      </c>
      <c r="O46" s="1">
        <v>47.03</v>
      </c>
      <c r="P46" s="1">
        <v>191739999</v>
      </c>
      <c r="Q46" s="1">
        <v>10.000538000000001</v>
      </c>
      <c r="R46" s="1">
        <v>5716</v>
      </c>
      <c r="S46" t="b">
        <f t="shared" si="3"/>
        <v>1</v>
      </c>
      <c r="T46" s="2">
        <f t="shared" si="4"/>
        <v>53.347333048902875</v>
      </c>
      <c r="U46" s="1">
        <f t="shared" si="5"/>
        <v>52.156764640433742</v>
      </c>
      <c r="V46">
        <f>raw[[#This Row],[b.OpDur]]-raw[[#This Row],[ns.OpDur]]</f>
        <v>1.190568408469133</v>
      </c>
      <c r="W46">
        <f>INT(INDEX(_xlfn.TEXTSPLIT(raw[[#This Row],[b.corp]], "-"), 1, 3))</f>
        <v>50</v>
      </c>
      <c r="X46">
        <f>IF(raw[[#This Row],[b.tun]]=raw[[#This Row],[ns.tun]],raw[b.tun], 1/0)</f>
        <v>0.2</v>
      </c>
    </row>
    <row r="47" spans="1:24" x14ac:dyDescent="0.25">
      <c r="A47" s="2" t="s">
        <v>0</v>
      </c>
      <c r="B47" s="2" t="s">
        <v>7</v>
      </c>
      <c r="C47" s="2">
        <v>0.4</v>
      </c>
      <c r="D47" s="2" t="s">
        <v>2</v>
      </c>
      <c r="E47" s="2">
        <v>100</v>
      </c>
      <c r="F47" s="2">
        <v>47.03</v>
      </c>
      <c r="G47" s="2">
        <v>175329999</v>
      </c>
      <c r="H47" s="2">
        <v>10.000543</v>
      </c>
      <c r="I47" s="2">
        <v>5226</v>
      </c>
      <c r="J47" s="1" t="s">
        <v>0</v>
      </c>
      <c r="K47" s="1" t="s">
        <v>7</v>
      </c>
      <c r="L47" s="1">
        <v>0.4</v>
      </c>
      <c r="M47" s="1" t="s">
        <v>2</v>
      </c>
      <c r="N47" s="1">
        <v>100</v>
      </c>
      <c r="O47" s="1">
        <v>47.03</v>
      </c>
      <c r="P47" s="1">
        <v>180899999</v>
      </c>
      <c r="Q47" s="1">
        <v>10.000163000000001</v>
      </c>
      <c r="R47" s="1">
        <v>5393</v>
      </c>
      <c r="S47" t="b">
        <f t="shared" si="3"/>
        <v>1</v>
      </c>
      <c r="T47" s="2">
        <f t="shared" si="4"/>
        <v>57.038402196078266</v>
      </c>
      <c r="U47" s="1">
        <f t="shared" si="5"/>
        <v>55.280061112659268</v>
      </c>
      <c r="V47">
        <f>raw[[#This Row],[b.OpDur]]-raw[[#This Row],[ns.OpDur]]</f>
        <v>1.7583410834189976</v>
      </c>
      <c r="W47">
        <f>INT(INDEX(_xlfn.TEXTSPLIT(raw[[#This Row],[b.corp]], "-"), 1, 3))</f>
        <v>50</v>
      </c>
      <c r="X47">
        <f>IF(raw[[#This Row],[b.tun]]=raw[[#This Row],[ns.tun]],raw[b.tun], 1/0)</f>
        <v>0.4</v>
      </c>
    </row>
    <row r="48" spans="1:24" x14ac:dyDescent="0.25">
      <c r="A48" s="2" t="s">
        <v>0</v>
      </c>
      <c r="B48" s="2" t="s">
        <v>7</v>
      </c>
      <c r="C48" s="2">
        <v>0.5</v>
      </c>
      <c r="D48" s="2" t="s">
        <v>2</v>
      </c>
      <c r="E48" s="2">
        <v>100</v>
      </c>
      <c r="F48" s="2">
        <v>47.03</v>
      </c>
      <c r="G48" s="2">
        <v>177189999</v>
      </c>
      <c r="H48" s="2">
        <v>10.000227000000001</v>
      </c>
      <c r="I48" s="2">
        <v>5282</v>
      </c>
      <c r="J48" s="1" t="s">
        <v>0</v>
      </c>
      <c r="K48" s="1" t="s">
        <v>7</v>
      </c>
      <c r="L48" s="1">
        <v>0.5</v>
      </c>
      <c r="M48" s="1" t="s">
        <v>2</v>
      </c>
      <c r="N48" s="1">
        <v>100</v>
      </c>
      <c r="O48" s="1">
        <v>47.03</v>
      </c>
      <c r="P48" s="1">
        <v>185509999</v>
      </c>
      <c r="Q48" s="1">
        <v>10.000337999999999</v>
      </c>
      <c r="R48" s="1">
        <v>5530</v>
      </c>
      <c r="S48" t="b">
        <f t="shared" si="3"/>
        <v>1</v>
      </c>
      <c r="T48" s="2">
        <f t="shared" si="4"/>
        <v>56.437874916405413</v>
      </c>
      <c r="U48" s="1">
        <f t="shared" si="5"/>
        <v>53.90727213577312</v>
      </c>
      <c r="V48">
        <f>raw[[#This Row],[b.OpDur]]-raw[[#This Row],[ns.OpDur]]</f>
        <v>2.530602780632293</v>
      </c>
      <c r="W48">
        <f>INT(INDEX(_xlfn.TEXTSPLIT(raw[[#This Row],[b.corp]], "-"), 1, 3))</f>
        <v>50</v>
      </c>
      <c r="X48">
        <f>IF(raw[[#This Row],[b.tun]]=raw[[#This Row],[ns.tun]],raw[b.tun], 1/0)</f>
        <v>0.5</v>
      </c>
    </row>
    <row r="49" spans="1:24" x14ac:dyDescent="0.25">
      <c r="A49" s="2" t="s">
        <v>0</v>
      </c>
      <c r="B49" s="2" t="s">
        <v>7</v>
      </c>
      <c r="C49" s="2">
        <v>0.9</v>
      </c>
      <c r="D49" s="2" t="s">
        <v>2</v>
      </c>
      <c r="E49" s="2">
        <v>100</v>
      </c>
      <c r="F49" s="2">
        <v>47.03</v>
      </c>
      <c r="G49" s="2">
        <v>150979999</v>
      </c>
      <c r="H49" s="2">
        <v>10.000158000000001</v>
      </c>
      <c r="I49" s="2">
        <v>4499</v>
      </c>
      <c r="J49" s="1" t="s">
        <v>0</v>
      </c>
      <c r="K49" s="1" t="s">
        <v>7</v>
      </c>
      <c r="L49" s="1">
        <v>0.9</v>
      </c>
      <c r="M49" s="1" t="s">
        <v>2</v>
      </c>
      <c r="N49" s="1">
        <v>100</v>
      </c>
      <c r="O49" s="1">
        <v>47.03</v>
      </c>
      <c r="P49" s="1">
        <v>159389999</v>
      </c>
      <c r="Q49" s="1">
        <v>10.000144000000001</v>
      </c>
      <c r="R49" s="1">
        <v>4750</v>
      </c>
      <c r="S49" t="b">
        <f t="shared" si="3"/>
        <v>1</v>
      </c>
      <c r="T49" s="2">
        <f t="shared" si="4"/>
        <v>66.234985204894599</v>
      </c>
      <c r="U49" s="1">
        <f t="shared" si="5"/>
        <v>62.740097011983792</v>
      </c>
      <c r="V49">
        <f>raw[[#This Row],[b.OpDur]]-raw[[#This Row],[ns.OpDur]]</f>
        <v>3.4948881929108069</v>
      </c>
      <c r="W49">
        <f>INT(INDEX(_xlfn.TEXTSPLIT(raw[[#This Row],[b.corp]], "-"), 1, 3))</f>
        <v>50</v>
      </c>
      <c r="X49">
        <f>IF(raw[[#This Row],[b.tun]]=raw[[#This Row],[ns.tun]],raw[b.tun], 1/0)</f>
        <v>0.9</v>
      </c>
    </row>
    <row r="50" spans="1:24" x14ac:dyDescent="0.25">
      <c r="A50" s="2" t="s">
        <v>0</v>
      </c>
      <c r="B50" s="2" t="s">
        <v>7</v>
      </c>
      <c r="C50" s="2">
        <v>0.98</v>
      </c>
      <c r="D50" s="2" t="s">
        <v>2</v>
      </c>
      <c r="E50" s="2">
        <v>100</v>
      </c>
      <c r="F50" s="2">
        <v>47.03</v>
      </c>
      <c r="G50" s="2">
        <v>155799999</v>
      </c>
      <c r="H50" s="2">
        <v>10.000223</v>
      </c>
      <c r="I50" s="2">
        <v>4643</v>
      </c>
      <c r="J50" s="1" t="s">
        <v>0</v>
      </c>
      <c r="K50" s="1" t="s">
        <v>7</v>
      </c>
      <c r="L50" s="1">
        <v>0.98</v>
      </c>
      <c r="M50" s="1" t="s">
        <v>2</v>
      </c>
      <c r="N50" s="1">
        <v>100</v>
      </c>
      <c r="O50" s="1">
        <v>47.03</v>
      </c>
      <c r="P50" s="1">
        <v>155909999</v>
      </c>
      <c r="Q50" s="1">
        <v>10.000609000000001</v>
      </c>
      <c r="R50" s="1">
        <v>4647</v>
      </c>
      <c r="S50" t="b">
        <f t="shared" si="3"/>
        <v>1</v>
      </c>
      <c r="T50" s="2">
        <f t="shared" si="4"/>
        <v>64.186284109026218</v>
      </c>
      <c r="U50" s="1">
        <f t="shared" si="5"/>
        <v>64.143474210400072</v>
      </c>
      <c r="V50">
        <f>raw[[#This Row],[b.OpDur]]-raw[[#This Row],[ns.OpDur]]</f>
        <v>4.2809898626146037E-2</v>
      </c>
      <c r="W50">
        <f>INT(INDEX(_xlfn.TEXTSPLIT(raw[[#This Row],[b.corp]], "-"), 1, 3))</f>
        <v>50</v>
      </c>
      <c r="X50">
        <f>IF(raw[[#This Row],[b.tun]]=raw[[#This Row],[ns.tun]],raw[b.tun], 1/0)</f>
        <v>0.98</v>
      </c>
    </row>
    <row r="51" spans="1:24" x14ac:dyDescent="0.25">
      <c r="A51" s="2" t="s">
        <v>0</v>
      </c>
      <c r="B51" s="2" t="s">
        <v>8</v>
      </c>
      <c r="C51" s="2">
        <v>0.02</v>
      </c>
      <c r="D51" s="2" t="s">
        <v>2</v>
      </c>
      <c r="E51" s="2">
        <v>100</v>
      </c>
      <c r="F51" s="2">
        <v>46.5</v>
      </c>
      <c r="G51" s="2">
        <v>196919999</v>
      </c>
      <c r="H51" s="2">
        <v>10.000381000000001</v>
      </c>
      <c r="I51" s="2">
        <v>5871</v>
      </c>
      <c r="J51" s="1" t="s">
        <v>0</v>
      </c>
      <c r="K51" s="1" t="s">
        <v>8</v>
      </c>
      <c r="L51" s="1">
        <v>0.02</v>
      </c>
      <c r="M51" s="1" t="s">
        <v>2</v>
      </c>
      <c r="N51" s="1">
        <v>100</v>
      </c>
      <c r="O51" s="1">
        <v>46.5</v>
      </c>
      <c r="P51" s="1">
        <v>205129999</v>
      </c>
      <c r="Q51" s="1">
        <v>10.000126</v>
      </c>
      <c r="R51" s="1">
        <v>6116</v>
      </c>
      <c r="S51" t="b">
        <f t="shared" si="3"/>
        <v>1</v>
      </c>
      <c r="T51" s="2">
        <f t="shared" si="4"/>
        <v>50.78397852317682</v>
      </c>
      <c r="U51" s="1">
        <f t="shared" si="5"/>
        <v>48.750187923512833</v>
      </c>
      <c r="V51">
        <f>raw[[#This Row],[b.OpDur]]-raw[[#This Row],[ns.OpDur]]</f>
        <v>2.0337905996639876</v>
      </c>
      <c r="W51">
        <f>INT(INDEX(_xlfn.TEXTSPLIT(raw[[#This Row],[b.corp]], "-"), 1, 3))</f>
        <v>50</v>
      </c>
      <c r="X51">
        <f>IF(raw[[#This Row],[b.tun]]=raw[[#This Row],[ns.tun]],raw[b.tun], 1/0)</f>
        <v>0.02</v>
      </c>
    </row>
    <row r="52" spans="1:24" x14ac:dyDescent="0.25">
      <c r="A52" s="2" t="s">
        <v>0</v>
      </c>
      <c r="B52" s="2" t="s">
        <v>8</v>
      </c>
      <c r="C52" s="2">
        <v>0.05</v>
      </c>
      <c r="D52" s="2" t="s">
        <v>2</v>
      </c>
      <c r="E52" s="2">
        <v>100</v>
      </c>
      <c r="F52" s="2">
        <v>46.5</v>
      </c>
      <c r="G52" s="2">
        <v>197069999</v>
      </c>
      <c r="H52" s="2">
        <v>10.000068000000001</v>
      </c>
      <c r="I52" s="2">
        <v>5875</v>
      </c>
      <c r="J52" s="1" t="s">
        <v>0</v>
      </c>
      <c r="K52" s="1" t="s">
        <v>8</v>
      </c>
      <c r="L52" s="1">
        <v>0.05</v>
      </c>
      <c r="M52" s="1" t="s">
        <v>2</v>
      </c>
      <c r="N52" s="1">
        <v>100</v>
      </c>
      <c r="O52" s="1">
        <v>46.5</v>
      </c>
      <c r="P52" s="1">
        <v>203259999</v>
      </c>
      <c r="Q52" s="1">
        <v>10.000273</v>
      </c>
      <c r="R52" s="1">
        <v>6060</v>
      </c>
      <c r="S52" t="b">
        <f t="shared" si="3"/>
        <v>1</v>
      </c>
      <c r="T52" s="2">
        <f t="shared" si="4"/>
        <v>50.743735985912295</v>
      </c>
      <c r="U52" s="1">
        <f t="shared" si="5"/>
        <v>49.199414785001551</v>
      </c>
      <c r="V52">
        <f>raw[[#This Row],[b.OpDur]]-raw[[#This Row],[ns.OpDur]]</f>
        <v>1.5443212009107441</v>
      </c>
      <c r="W52">
        <f>INT(INDEX(_xlfn.TEXTSPLIT(raw[[#This Row],[b.corp]], "-"), 1, 3))</f>
        <v>50</v>
      </c>
      <c r="X52">
        <f>IF(raw[[#This Row],[b.tun]]=raw[[#This Row],[ns.tun]],raw[b.tun], 1/0)</f>
        <v>0.05</v>
      </c>
    </row>
    <row r="53" spans="1:24" x14ac:dyDescent="0.25">
      <c r="A53" s="2" t="s">
        <v>0</v>
      </c>
      <c r="B53" s="2" t="s">
        <v>8</v>
      </c>
      <c r="C53" s="2">
        <v>0.1</v>
      </c>
      <c r="D53" s="2" t="s">
        <v>2</v>
      </c>
      <c r="E53" s="2">
        <v>100</v>
      </c>
      <c r="F53" s="2">
        <v>46.5</v>
      </c>
      <c r="G53" s="2">
        <v>187019999</v>
      </c>
      <c r="H53" s="2">
        <v>10.000278</v>
      </c>
      <c r="I53" s="2">
        <v>5575</v>
      </c>
      <c r="J53" s="1" t="s">
        <v>0</v>
      </c>
      <c r="K53" s="1" t="s">
        <v>8</v>
      </c>
      <c r="L53" s="1">
        <v>0.1</v>
      </c>
      <c r="M53" s="1" t="s">
        <v>2</v>
      </c>
      <c r="N53" s="1">
        <v>100</v>
      </c>
      <c r="O53" s="1">
        <v>46.5</v>
      </c>
      <c r="P53" s="1">
        <v>200889999</v>
      </c>
      <c r="Q53" s="1">
        <v>10.000344</v>
      </c>
      <c r="R53" s="1">
        <v>5989</v>
      </c>
      <c r="S53" t="b">
        <f t="shared" si="3"/>
        <v>1</v>
      </c>
      <c r="T53" s="2">
        <f t="shared" si="4"/>
        <v>53.471703847030817</v>
      </c>
      <c r="U53" s="1">
        <f t="shared" si="5"/>
        <v>49.780198366171525</v>
      </c>
      <c r="V53">
        <f>raw[[#This Row],[b.OpDur]]-raw[[#This Row],[ns.OpDur]]</f>
        <v>3.6915054808592913</v>
      </c>
      <c r="W53">
        <f>INT(INDEX(_xlfn.TEXTSPLIT(raw[[#This Row],[b.corp]], "-"), 1, 3))</f>
        <v>50</v>
      </c>
      <c r="X53">
        <f>IF(raw[[#This Row],[b.tun]]=raw[[#This Row],[ns.tun]],raw[b.tun], 1/0)</f>
        <v>0.1</v>
      </c>
    </row>
    <row r="54" spans="1:24" x14ac:dyDescent="0.25">
      <c r="A54" s="2" t="s">
        <v>0</v>
      </c>
      <c r="B54" s="2" t="s">
        <v>8</v>
      </c>
      <c r="C54" s="2">
        <v>0.2</v>
      </c>
      <c r="D54" s="2" t="s">
        <v>2</v>
      </c>
      <c r="E54" s="2">
        <v>100</v>
      </c>
      <c r="F54" s="2">
        <v>46.5</v>
      </c>
      <c r="G54" s="2">
        <v>186769999</v>
      </c>
      <c r="H54" s="2">
        <v>10.000069999999999</v>
      </c>
      <c r="I54" s="2">
        <v>5568</v>
      </c>
      <c r="J54" s="1" t="s">
        <v>0</v>
      </c>
      <c r="K54" s="1" t="s">
        <v>8</v>
      </c>
      <c r="L54" s="1">
        <v>0.2</v>
      </c>
      <c r="M54" s="1" t="s">
        <v>2</v>
      </c>
      <c r="N54" s="1">
        <v>100</v>
      </c>
      <c r="O54" s="1">
        <v>46.5</v>
      </c>
      <c r="P54" s="1">
        <v>194739999</v>
      </c>
      <c r="Q54" s="1">
        <v>10.000456</v>
      </c>
      <c r="R54" s="1">
        <v>5806</v>
      </c>
      <c r="S54" t="b">
        <f t="shared" si="3"/>
        <v>1</v>
      </c>
      <c r="T54" s="2">
        <f t="shared" si="4"/>
        <v>53.542164445800523</v>
      </c>
      <c r="U54" s="1">
        <f t="shared" si="5"/>
        <v>51.352860487587861</v>
      </c>
      <c r="V54">
        <f>raw[[#This Row],[b.OpDur]]-raw[[#This Row],[ns.OpDur]]</f>
        <v>2.1893039582126619</v>
      </c>
      <c r="W54">
        <f>INT(INDEX(_xlfn.TEXTSPLIT(raw[[#This Row],[b.corp]], "-"), 1, 3))</f>
        <v>50</v>
      </c>
      <c r="X54">
        <f>IF(raw[[#This Row],[b.tun]]=raw[[#This Row],[ns.tun]],raw[b.tun], 1/0)</f>
        <v>0.2</v>
      </c>
    </row>
    <row r="55" spans="1:24" x14ac:dyDescent="0.25">
      <c r="A55" s="2" t="s">
        <v>0</v>
      </c>
      <c r="B55" s="2" t="s">
        <v>8</v>
      </c>
      <c r="C55" s="2">
        <v>0.4</v>
      </c>
      <c r="D55" s="2" t="s">
        <v>2</v>
      </c>
      <c r="E55" s="2">
        <v>100</v>
      </c>
      <c r="F55" s="2">
        <v>46.5</v>
      </c>
      <c r="G55" s="2">
        <v>180259999</v>
      </c>
      <c r="H55" s="2">
        <v>10.000529</v>
      </c>
      <c r="I55" s="2">
        <v>5373</v>
      </c>
      <c r="J55" s="1" t="s">
        <v>0</v>
      </c>
      <c r="K55" s="1" t="s">
        <v>8</v>
      </c>
      <c r="L55" s="1">
        <v>0.4</v>
      </c>
      <c r="M55" s="1" t="s">
        <v>2</v>
      </c>
      <c r="N55" s="1">
        <v>100</v>
      </c>
      <c r="O55" s="1">
        <v>46.5</v>
      </c>
      <c r="P55" s="1">
        <v>190509999</v>
      </c>
      <c r="Q55" s="1">
        <v>10.000437</v>
      </c>
      <c r="R55" s="1">
        <v>5679</v>
      </c>
      <c r="S55" t="b">
        <f t="shared" si="3"/>
        <v>1</v>
      </c>
      <c r="T55" s="2">
        <f t="shared" si="4"/>
        <v>55.478359344715187</v>
      </c>
      <c r="U55" s="1">
        <f t="shared" si="5"/>
        <v>52.492977022166698</v>
      </c>
      <c r="V55">
        <f>raw[[#This Row],[b.OpDur]]-raw[[#This Row],[ns.OpDur]]</f>
        <v>2.9853823225484888</v>
      </c>
      <c r="W55">
        <f>INT(INDEX(_xlfn.TEXTSPLIT(raw[[#This Row],[b.corp]], "-"), 1, 3))</f>
        <v>50</v>
      </c>
      <c r="X55">
        <f>IF(raw[[#This Row],[b.tun]]=raw[[#This Row],[ns.tun]],raw[b.tun], 1/0)</f>
        <v>0.4</v>
      </c>
    </row>
    <row r="56" spans="1:24" x14ac:dyDescent="0.25">
      <c r="A56" s="2" t="s">
        <v>0</v>
      </c>
      <c r="B56" s="2" t="s">
        <v>8</v>
      </c>
      <c r="C56" s="2">
        <v>0.5</v>
      </c>
      <c r="D56" s="2" t="s">
        <v>2</v>
      </c>
      <c r="E56" s="2">
        <v>100</v>
      </c>
      <c r="F56" s="2">
        <v>46.5</v>
      </c>
      <c r="G56" s="2">
        <v>178409999</v>
      </c>
      <c r="H56" s="2">
        <v>10.000401</v>
      </c>
      <c r="I56" s="2">
        <v>5318</v>
      </c>
      <c r="J56" s="1" t="s">
        <v>0</v>
      </c>
      <c r="K56" s="1" t="s">
        <v>8</v>
      </c>
      <c r="L56" s="1">
        <v>0.5</v>
      </c>
      <c r="M56" s="1" t="s">
        <v>2</v>
      </c>
      <c r="N56" s="1">
        <v>100</v>
      </c>
      <c r="O56" s="1">
        <v>46.5</v>
      </c>
      <c r="P56" s="1">
        <v>184959999</v>
      </c>
      <c r="Q56" s="1">
        <v>10.00052</v>
      </c>
      <c r="R56" s="1">
        <v>5514</v>
      </c>
      <c r="S56" t="b">
        <f t="shared" si="3"/>
        <v>1</v>
      </c>
      <c r="T56" s="2">
        <f t="shared" si="4"/>
        <v>56.052917751543738</v>
      </c>
      <c r="U56" s="1">
        <f t="shared" si="5"/>
        <v>54.068555655647465</v>
      </c>
      <c r="V56">
        <f>raw[[#This Row],[b.OpDur]]-raw[[#This Row],[ns.OpDur]]</f>
        <v>1.9843620958962731</v>
      </c>
      <c r="W56">
        <f>INT(INDEX(_xlfn.TEXTSPLIT(raw[[#This Row],[b.corp]], "-"), 1, 3))</f>
        <v>50</v>
      </c>
      <c r="X56">
        <f>IF(raw[[#This Row],[b.tun]]=raw[[#This Row],[ns.tun]],raw[b.tun], 1/0)</f>
        <v>0.5</v>
      </c>
    </row>
    <row r="57" spans="1:24" x14ac:dyDescent="0.25">
      <c r="A57" s="2" t="s">
        <v>0</v>
      </c>
      <c r="B57" s="2" t="s">
        <v>8</v>
      </c>
      <c r="C57" s="2">
        <v>0.9</v>
      </c>
      <c r="D57" s="2" t="s">
        <v>2</v>
      </c>
      <c r="E57" s="2">
        <v>100</v>
      </c>
      <c r="F57" s="2">
        <v>46.5</v>
      </c>
      <c r="G57" s="2">
        <v>155609999</v>
      </c>
      <c r="H57" s="2">
        <v>10.000332999999999</v>
      </c>
      <c r="I57" s="2">
        <v>4638</v>
      </c>
      <c r="J57" s="1" t="s">
        <v>0</v>
      </c>
      <c r="K57" s="1" t="s">
        <v>8</v>
      </c>
      <c r="L57" s="1">
        <v>0.9</v>
      </c>
      <c r="M57" s="1" t="s">
        <v>2</v>
      </c>
      <c r="N57" s="1">
        <v>100</v>
      </c>
      <c r="O57" s="1">
        <v>46.5</v>
      </c>
      <c r="P57" s="1">
        <v>154469999</v>
      </c>
      <c r="Q57" s="1">
        <v>10.000285</v>
      </c>
      <c r="R57" s="1">
        <v>4604</v>
      </c>
      <c r="S57" t="b">
        <f t="shared" si="3"/>
        <v>1</v>
      </c>
      <c r="T57" s="2">
        <f t="shared" si="4"/>
        <v>64.265362536246784</v>
      </c>
      <c r="U57" s="1">
        <f t="shared" si="5"/>
        <v>64.739334917714345</v>
      </c>
      <c r="V57">
        <f>raw[[#This Row],[b.OpDur]]-raw[[#This Row],[ns.OpDur]]</f>
        <v>-0.47397238146756138</v>
      </c>
      <c r="W57">
        <f>INT(INDEX(_xlfn.TEXTSPLIT(raw[[#This Row],[b.corp]], "-"), 1, 3))</f>
        <v>50</v>
      </c>
      <c r="X57">
        <f>IF(raw[[#This Row],[b.tun]]=raw[[#This Row],[ns.tun]],raw[b.tun], 1/0)</f>
        <v>0.9</v>
      </c>
    </row>
    <row r="58" spans="1:24" x14ac:dyDescent="0.25">
      <c r="A58" s="2" t="s">
        <v>0</v>
      </c>
      <c r="B58" s="2" t="s">
        <v>8</v>
      </c>
      <c r="C58" s="2">
        <v>0.98</v>
      </c>
      <c r="D58" s="2" t="s">
        <v>2</v>
      </c>
      <c r="E58" s="2">
        <v>100</v>
      </c>
      <c r="F58" s="2">
        <v>46.5</v>
      </c>
      <c r="G58" s="2">
        <v>155179999</v>
      </c>
      <c r="H58" s="2">
        <v>10.000241000000001</v>
      </c>
      <c r="I58" s="2">
        <v>4625</v>
      </c>
      <c r="J58" s="1" t="s">
        <v>0</v>
      </c>
      <c r="K58" s="1" t="s">
        <v>8</v>
      </c>
      <c r="L58" s="1">
        <v>0.98</v>
      </c>
      <c r="M58" s="1" t="s">
        <v>2</v>
      </c>
      <c r="N58" s="1">
        <v>100</v>
      </c>
      <c r="O58" s="1">
        <v>46.5</v>
      </c>
      <c r="P58" s="1">
        <v>152969999</v>
      </c>
      <c r="Q58" s="1">
        <v>10.000641999999999</v>
      </c>
      <c r="R58" s="1">
        <v>4559</v>
      </c>
      <c r="S58" t="b">
        <f t="shared" si="3"/>
        <v>1</v>
      </c>
      <c r="T58" s="2">
        <f t="shared" si="4"/>
        <v>64.442847431646143</v>
      </c>
      <c r="U58" s="1">
        <f t="shared" si="5"/>
        <v>65.376492550019563</v>
      </c>
      <c r="V58">
        <f>raw[[#This Row],[b.OpDur]]-raw[[#This Row],[ns.OpDur]]</f>
        <v>-0.93364511837341979</v>
      </c>
      <c r="W58">
        <f>INT(INDEX(_xlfn.TEXTSPLIT(raw[[#This Row],[b.corp]], "-"), 1, 3))</f>
        <v>50</v>
      </c>
      <c r="X58">
        <f>IF(raw[[#This Row],[b.tun]]=raw[[#This Row],[ns.tun]],raw[b.tun], 1/0)</f>
        <v>0.98</v>
      </c>
    </row>
    <row r="59" spans="1:24" x14ac:dyDescent="0.25">
      <c r="A59" s="2" t="s">
        <v>0</v>
      </c>
      <c r="B59" s="2" t="s">
        <v>9</v>
      </c>
      <c r="C59" s="2">
        <v>0.02</v>
      </c>
      <c r="D59" s="2" t="s">
        <v>2</v>
      </c>
      <c r="E59" s="2">
        <v>100</v>
      </c>
      <c r="F59" s="2">
        <v>47.34</v>
      </c>
      <c r="G59" s="2">
        <v>192339999</v>
      </c>
      <c r="H59" s="2">
        <v>10.00019</v>
      </c>
      <c r="I59" s="2">
        <v>5734</v>
      </c>
      <c r="J59" s="1" t="s">
        <v>0</v>
      </c>
      <c r="K59" s="1" t="s">
        <v>9</v>
      </c>
      <c r="L59" s="1">
        <v>0.02</v>
      </c>
      <c r="M59" s="1" t="s">
        <v>2</v>
      </c>
      <c r="N59" s="1">
        <v>100</v>
      </c>
      <c r="O59" s="1">
        <v>47.34</v>
      </c>
      <c r="P59" s="1">
        <v>202089999</v>
      </c>
      <c r="Q59" s="1">
        <v>10.00032</v>
      </c>
      <c r="R59" s="1">
        <v>6025</v>
      </c>
      <c r="S59" t="b">
        <f t="shared" si="3"/>
        <v>1</v>
      </c>
      <c r="T59" s="2">
        <f t="shared" si="4"/>
        <v>51.992253571759662</v>
      </c>
      <c r="U59" s="1">
        <f t="shared" si="5"/>
        <v>49.484487354567214</v>
      </c>
      <c r="V59">
        <f>raw[[#This Row],[b.OpDur]]-raw[[#This Row],[ns.OpDur]]</f>
        <v>2.5077662171924473</v>
      </c>
      <c r="W59">
        <f>INT(INDEX(_xlfn.TEXTSPLIT(raw[[#This Row],[b.corp]], "-"), 1, 3))</f>
        <v>50</v>
      </c>
      <c r="X59">
        <f>IF(raw[[#This Row],[b.tun]]=raw[[#This Row],[ns.tun]],raw[b.tun], 1/0)</f>
        <v>0.02</v>
      </c>
    </row>
    <row r="60" spans="1:24" x14ac:dyDescent="0.25">
      <c r="A60" s="2" t="s">
        <v>0</v>
      </c>
      <c r="B60" s="2" t="s">
        <v>9</v>
      </c>
      <c r="C60" s="2">
        <v>0.05</v>
      </c>
      <c r="D60" s="2" t="s">
        <v>2</v>
      </c>
      <c r="E60" s="2">
        <v>100</v>
      </c>
      <c r="F60" s="2">
        <v>47.34</v>
      </c>
      <c r="G60" s="2">
        <v>193379999</v>
      </c>
      <c r="H60" s="2">
        <v>10.000304</v>
      </c>
      <c r="I60" s="2">
        <v>5765</v>
      </c>
      <c r="J60" s="1" t="s">
        <v>0</v>
      </c>
      <c r="K60" s="1" t="s">
        <v>9</v>
      </c>
      <c r="L60" s="1">
        <v>0.05</v>
      </c>
      <c r="M60" s="1" t="s">
        <v>2</v>
      </c>
      <c r="N60" s="1">
        <v>100</v>
      </c>
      <c r="O60" s="1">
        <v>47.34</v>
      </c>
      <c r="P60" s="1">
        <v>201619999</v>
      </c>
      <c r="Q60" s="1">
        <v>10.000394999999999</v>
      </c>
      <c r="R60" s="1">
        <v>6011</v>
      </c>
      <c r="S60" t="b">
        <f t="shared" si="3"/>
        <v>1</v>
      </c>
      <c r="T60" s="2">
        <f t="shared" si="4"/>
        <v>51.713228108973155</v>
      </c>
      <c r="U60" s="1">
        <f t="shared" si="5"/>
        <v>49.600213518501207</v>
      </c>
      <c r="V60">
        <f>raw[[#This Row],[b.OpDur]]-raw[[#This Row],[ns.OpDur]]</f>
        <v>2.1130145904719484</v>
      </c>
      <c r="W60">
        <f>INT(INDEX(_xlfn.TEXTSPLIT(raw[[#This Row],[b.corp]], "-"), 1, 3))</f>
        <v>50</v>
      </c>
      <c r="X60">
        <f>IF(raw[[#This Row],[b.tun]]=raw[[#This Row],[ns.tun]],raw[b.tun], 1/0)</f>
        <v>0.05</v>
      </c>
    </row>
    <row r="61" spans="1:24" x14ac:dyDescent="0.25">
      <c r="A61" s="2" t="s">
        <v>0</v>
      </c>
      <c r="B61" s="2" t="s">
        <v>9</v>
      </c>
      <c r="C61" s="2">
        <v>0.1</v>
      </c>
      <c r="D61" s="2" t="s">
        <v>2</v>
      </c>
      <c r="E61" s="2">
        <v>100</v>
      </c>
      <c r="F61" s="2">
        <v>47.34</v>
      </c>
      <c r="G61" s="2">
        <v>190199999</v>
      </c>
      <c r="H61" s="2">
        <v>10.000306999999999</v>
      </c>
      <c r="I61" s="2">
        <v>5670</v>
      </c>
      <c r="J61" s="1" t="s">
        <v>0</v>
      </c>
      <c r="K61" s="1" t="s">
        <v>9</v>
      </c>
      <c r="L61" s="1">
        <v>0.1</v>
      </c>
      <c r="M61" s="1" t="s">
        <v>2</v>
      </c>
      <c r="N61" s="1">
        <v>100</v>
      </c>
      <c r="O61" s="1">
        <v>47.34</v>
      </c>
      <c r="P61" s="1">
        <v>203979999</v>
      </c>
      <c r="Q61" s="1">
        <v>10.000342</v>
      </c>
      <c r="R61" s="1">
        <v>6082</v>
      </c>
      <c r="S61" t="b">
        <f t="shared" si="3"/>
        <v>1</v>
      </c>
      <c r="T61" s="2">
        <f t="shared" si="4"/>
        <v>52.577849908400893</v>
      </c>
      <c r="U61" s="1">
        <f t="shared" si="5"/>
        <v>49.026091033562558</v>
      </c>
      <c r="V61">
        <f>raw[[#This Row],[b.OpDur]]-raw[[#This Row],[ns.OpDur]]</f>
        <v>3.5517588748383346</v>
      </c>
      <c r="W61">
        <f>INT(INDEX(_xlfn.TEXTSPLIT(raw[[#This Row],[b.corp]], "-"), 1, 3))</f>
        <v>50</v>
      </c>
      <c r="X61">
        <f>IF(raw[[#This Row],[b.tun]]=raw[[#This Row],[ns.tun]],raw[b.tun], 1/0)</f>
        <v>0.1</v>
      </c>
    </row>
    <row r="62" spans="1:24" x14ac:dyDescent="0.25">
      <c r="A62" s="2" t="s">
        <v>0</v>
      </c>
      <c r="B62" s="2" t="s">
        <v>9</v>
      </c>
      <c r="C62" s="2">
        <v>0.2</v>
      </c>
      <c r="D62" s="2" t="s">
        <v>2</v>
      </c>
      <c r="E62" s="2">
        <v>100</v>
      </c>
      <c r="F62" s="2">
        <v>47.34</v>
      </c>
      <c r="G62" s="2">
        <v>186479999</v>
      </c>
      <c r="H62" s="2">
        <v>10.000453</v>
      </c>
      <c r="I62" s="2">
        <v>5559</v>
      </c>
      <c r="J62" s="1" t="s">
        <v>0</v>
      </c>
      <c r="K62" s="1" t="s">
        <v>9</v>
      </c>
      <c r="L62" s="1">
        <v>0.2</v>
      </c>
      <c r="M62" s="1" t="s">
        <v>2</v>
      </c>
      <c r="N62" s="1">
        <v>100</v>
      </c>
      <c r="O62" s="1">
        <v>47.34</v>
      </c>
      <c r="P62" s="1">
        <v>193569999</v>
      </c>
      <c r="Q62" s="1">
        <v>10.000095</v>
      </c>
      <c r="R62" s="1">
        <v>5771</v>
      </c>
      <c r="S62" t="b">
        <f t="shared" si="3"/>
        <v>1</v>
      </c>
      <c r="T62" s="2">
        <f t="shared" si="4"/>
        <v>53.62748312756051</v>
      </c>
      <c r="U62" s="1">
        <f t="shared" si="5"/>
        <v>51.661388911822023</v>
      </c>
      <c r="V62">
        <f>raw[[#This Row],[b.OpDur]]-raw[[#This Row],[ns.OpDur]]</f>
        <v>1.9660942157384866</v>
      </c>
      <c r="W62">
        <f>INT(INDEX(_xlfn.TEXTSPLIT(raw[[#This Row],[b.corp]], "-"), 1, 3))</f>
        <v>50</v>
      </c>
      <c r="X62">
        <f>IF(raw[[#This Row],[b.tun]]=raw[[#This Row],[ns.tun]],raw[b.tun], 1/0)</f>
        <v>0.2</v>
      </c>
    </row>
    <row r="63" spans="1:24" x14ac:dyDescent="0.25">
      <c r="A63" s="2" t="s">
        <v>0</v>
      </c>
      <c r="B63" s="2" t="s">
        <v>9</v>
      </c>
      <c r="C63" s="2">
        <v>0.4</v>
      </c>
      <c r="D63" s="2" t="s">
        <v>2</v>
      </c>
      <c r="E63" s="2">
        <v>100</v>
      </c>
      <c r="F63" s="2">
        <v>47.34</v>
      </c>
      <c r="G63" s="2">
        <v>175369999</v>
      </c>
      <c r="H63" s="2">
        <v>10.000211999999999</v>
      </c>
      <c r="I63" s="2">
        <v>5227</v>
      </c>
      <c r="J63" s="1" t="s">
        <v>0</v>
      </c>
      <c r="K63" s="1" t="s">
        <v>9</v>
      </c>
      <c r="L63" s="1">
        <v>0.4</v>
      </c>
      <c r="M63" s="1" t="s">
        <v>2</v>
      </c>
      <c r="N63" s="1">
        <v>100</v>
      </c>
      <c r="O63" s="1">
        <v>47.34</v>
      </c>
      <c r="P63" s="1">
        <v>182859999</v>
      </c>
      <c r="Q63" s="1">
        <v>10.000268999999999</v>
      </c>
      <c r="R63" s="1">
        <v>5451</v>
      </c>
      <c r="S63" t="b">
        <f t="shared" si="3"/>
        <v>1</v>
      </c>
      <c r="T63" s="2">
        <f t="shared" si="4"/>
        <v>57.023504915455923</v>
      </c>
      <c r="U63" s="1">
        <f t="shared" si="5"/>
        <v>54.688116890999218</v>
      </c>
      <c r="V63">
        <f>raw[[#This Row],[b.OpDur]]-raw[[#This Row],[ns.OpDur]]</f>
        <v>2.3353880244567051</v>
      </c>
      <c r="W63">
        <f>INT(INDEX(_xlfn.TEXTSPLIT(raw[[#This Row],[b.corp]], "-"), 1, 3))</f>
        <v>50</v>
      </c>
      <c r="X63">
        <f>IF(raw[[#This Row],[b.tun]]=raw[[#This Row],[ns.tun]],raw[b.tun], 1/0)</f>
        <v>0.4</v>
      </c>
    </row>
    <row r="64" spans="1:24" x14ac:dyDescent="0.25">
      <c r="A64" s="2" t="s">
        <v>0</v>
      </c>
      <c r="B64" s="2" t="s">
        <v>9</v>
      </c>
      <c r="C64" s="2">
        <v>0.5</v>
      </c>
      <c r="D64" s="2" t="s">
        <v>2</v>
      </c>
      <c r="E64" s="2">
        <v>100</v>
      </c>
      <c r="F64" s="2">
        <v>47.34</v>
      </c>
      <c r="G64" s="2">
        <v>175299999</v>
      </c>
      <c r="H64" s="2">
        <v>10.000325</v>
      </c>
      <c r="I64" s="2">
        <v>5225</v>
      </c>
      <c r="J64" s="1" t="s">
        <v>0</v>
      </c>
      <c r="K64" s="1" t="s">
        <v>9</v>
      </c>
      <c r="L64" s="1">
        <v>0.5</v>
      </c>
      <c r="M64" s="1" t="s">
        <v>2</v>
      </c>
      <c r="N64" s="1">
        <v>100</v>
      </c>
      <c r="O64" s="1">
        <v>47.34</v>
      </c>
      <c r="P64" s="1">
        <v>181759999</v>
      </c>
      <c r="Q64" s="1">
        <v>10.000268999999999</v>
      </c>
      <c r="R64" s="1">
        <v>5418</v>
      </c>
      <c r="S64" t="b">
        <f t="shared" si="3"/>
        <v>1</v>
      </c>
      <c r="T64" s="2">
        <f t="shared" si="4"/>
        <v>57.046919891882027</v>
      </c>
      <c r="U64" s="1">
        <f t="shared" si="5"/>
        <v>55.019085910096202</v>
      </c>
      <c r="V64">
        <f>raw[[#This Row],[b.OpDur]]-raw[[#This Row],[ns.OpDur]]</f>
        <v>2.0278339817858253</v>
      </c>
      <c r="W64">
        <f>INT(INDEX(_xlfn.TEXTSPLIT(raw[[#This Row],[b.corp]], "-"), 1, 3))</f>
        <v>50</v>
      </c>
      <c r="X64">
        <f>IF(raw[[#This Row],[b.tun]]=raw[[#This Row],[ns.tun]],raw[b.tun], 1/0)</f>
        <v>0.5</v>
      </c>
    </row>
    <row r="65" spans="1:24" x14ac:dyDescent="0.25">
      <c r="A65" s="2" t="s">
        <v>0</v>
      </c>
      <c r="B65" s="2" t="s">
        <v>9</v>
      </c>
      <c r="C65" s="2">
        <v>0.9</v>
      </c>
      <c r="D65" s="2" t="s">
        <v>2</v>
      </c>
      <c r="E65" s="2">
        <v>100</v>
      </c>
      <c r="F65" s="2">
        <v>47.34</v>
      </c>
      <c r="G65" s="2">
        <v>148119999</v>
      </c>
      <c r="H65" s="2">
        <v>10.000321</v>
      </c>
      <c r="I65" s="2">
        <v>4414</v>
      </c>
      <c r="J65" s="1" t="s">
        <v>0</v>
      </c>
      <c r="K65" s="1" t="s">
        <v>9</v>
      </c>
      <c r="L65" s="1">
        <v>0.9</v>
      </c>
      <c r="M65" s="1" t="s">
        <v>2</v>
      </c>
      <c r="N65" s="1">
        <v>100</v>
      </c>
      <c r="O65" s="1">
        <v>47.34</v>
      </c>
      <c r="P65" s="1">
        <v>151249999</v>
      </c>
      <c r="Q65" s="1">
        <v>10.000264</v>
      </c>
      <c r="R65" s="1">
        <v>4507</v>
      </c>
      <c r="S65" t="b">
        <f t="shared" si="3"/>
        <v>1</v>
      </c>
      <c r="T65" s="2">
        <f t="shared" si="4"/>
        <v>67.514995054786624</v>
      </c>
      <c r="U65" s="1">
        <f t="shared" si="5"/>
        <v>66.117448371024452</v>
      </c>
      <c r="V65">
        <f>raw[[#This Row],[b.OpDur]]-raw[[#This Row],[ns.OpDur]]</f>
        <v>1.3975466837621724</v>
      </c>
      <c r="W65">
        <f>INT(INDEX(_xlfn.TEXTSPLIT(raw[[#This Row],[b.corp]], "-"), 1, 3))</f>
        <v>50</v>
      </c>
      <c r="X65">
        <f>IF(raw[[#This Row],[b.tun]]=raw[[#This Row],[ns.tun]],raw[b.tun], 1/0)</f>
        <v>0.9</v>
      </c>
    </row>
    <row r="66" spans="1:24" x14ac:dyDescent="0.25">
      <c r="A66" s="2" t="s">
        <v>0</v>
      </c>
      <c r="B66" s="2" t="s">
        <v>9</v>
      </c>
      <c r="C66" s="2">
        <v>0.98</v>
      </c>
      <c r="D66" s="2" t="s">
        <v>2</v>
      </c>
      <c r="E66" s="2">
        <v>100</v>
      </c>
      <c r="F66" s="2">
        <v>47.34</v>
      </c>
      <c r="G66" s="2">
        <v>152199999</v>
      </c>
      <c r="H66" s="2">
        <v>10.000401999999999</v>
      </c>
      <c r="I66" s="2">
        <v>4536</v>
      </c>
      <c r="J66" s="1" t="s">
        <v>0</v>
      </c>
      <c r="K66" s="1" t="s">
        <v>9</v>
      </c>
      <c r="L66" s="1">
        <v>0.98</v>
      </c>
      <c r="M66" s="1" t="s">
        <v>2</v>
      </c>
      <c r="N66" s="1">
        <v>100</v>
      </c>
      <c r="O66" s="1">
        <v>47.34</v>
      </c>
      <c r="P66" s="1">
        <v>154629999</v>
      </c>
      <c r="Q66" s="1">
        <v>10.000147</v>
      </c>
      <c r="R66" s="1">
        <v>4608</v>
      </c>
      <c r="S66" t="b">
        <f t="shared" si="3"/>
        <v>1</v>
      </c>
      <c r="T66" s="2">
        <f t="shared" si="4"/>
        <v>65.705664032231681</v>
      </c>
      <c r="U66" s="1">
        <f t="shared" si="5"/>
        <v>64.671454857863637</v>
      </c>
      <c r="V66">
        <f>raw[[#This Row],[b.OpDur]]-raw[[#This Row],[ns.OpDur]]</f>
        <v>1.0342091743680442</v>
      </c>
      <c r="W66">
        <f>INT(INDEX(_xlfn.TEXTSPLIT(raw[[#This Row],[b.corp]], "-"), 1, 3))</f>
        <v>50</v>
      </c>
      <c r="X66">
        <f>IF(raw[[#This Row],[b.tun]]=raw[[#This Row],[ns.tun]],raw[b.tun], 1/0)</f>
        <v>0.98</v>
      </c>
    </row>
    <row r="67" spans="1:24" x14ac:dyDescent="0.25">
      <c r="A67" s="2" t="s">
        <v>0</v>
      </c>
      <c r="B67" s="2" t="s">
        <v>10</v>
      </c>
      <c r="C67" s="2">
        <v>0.02</v>
      </c>
      <c r="D67" s="2" t="s">
        <v>2</v>
      </c>
      <c r="E67" s="2">
        <v>100</v>
      </c>
      <c r="F67" s="2">
        <v>47.38</v>
      </c>
      <c r="G67" s="2">
        <v>192749999</v>
      </c>
      <c r="H67" s="2">
        <v>10.000047</v>
      </c>
      <c r="I67" s="2">
        <v>5746</v>
      </c>
      <c r="J67" s="1" t="s">
        <v>0</v>
      </c>
      <c r="K67" s="1" t="s">
        <v>10</v>
      </c>
      <c r="L67" s="1">
        <v>0.02</v>
      </c>
      <c r="M67" s="1" t="s">
        <v>2</v>
      </c>
      <c r="N67" s="1">
        <v>100</v>
      </c>
      <c r="O67" s="1">
        <v>47.38</v>
      </c>
      <c r="P67" s="1">
        <v>208249999</v>
      </c>
      <c r="Q67" s="1">
        <v>10.000234000000001</v>
      </c>
      <c r="R67" s="1">
        <v>6209</v>
      </c>
      <c r="S67" t="b">
        <f t="shared" ref="S67:S98" si="6">A67&amp;B67&amp;C67=J67&amp;K67&amp;L67</f>
        <v>1</v>
      </c>
      <c r="T67" s="2">
        <f t="shared" ref="T67:T98" si="7">H67/G67*1000000000</f>
        <v>51.880918557099456</v>
      </c>
      <c r="U67" s="1">
        <f t="shared" ref="U67:U98" si="8">Q67/P67*1000000000</f>
        <v>48.020331563122845</v>
      </c>
      <c r="V67">
        <f>raw[[#This Row],[b.OpDur]]-raw[[#This Row],[ns.OpDur]]</f>
        <v>3.8605869939766109</v>
      </c>
      <c r="W67">
        <f>INT(INDEX(_xlfn.TEXTSPLIT(raw[[#This Row],[b.corp]], "-"), 1, 3))</f>
        <v>50</v>
      </c>
      <c r="X67">
        <f>IF(raw[[#This Row],[b.tun]]=raw[[#This Row],[ns.tun]],raw[b.tun], 1/0)</f>
        <v>0.02</v>
      </c>
    </row>
    <row r="68" spans="1:24" x14ac:dyDescent="0.25">
      <c r="A68" s="2" t="s">
        <v>0</v>
      </c>
      <c r="B68" s="2" t="s">
        <v>10</v>
      </c>
      <c r="C68" s="2">
        <v>0.05</v>
      </c>
      <c r="D68" s="2" t="s">
        <v>2</v>
      </c>
      <c r="E68" s="2">
        <v>100</v>
      </c>
      <c r="F68" s="2">
        <v>47.38</v>
      </c>
      <c r="G68" s="2">
        <v>194259999</v>
      </c>
      <c r="H68" s="2">
        <v>10.000501</v>
      </c>
      <c r="I68" s="2">
        <v>5791</v>
      </c>
      <c r="J68" s="1" t="s">
        <v>0</v>
      </c>
      <c r="K68" s="1" t="s">
        <v>10</v>
      </c>
      <c r="L68" s="1">
        <v>0.05</v>
      </c>
      <c r="M68" s="1" t="s">
        <v>2</v>
      </c>
      <c r="N68" s="1">
        <v>100</v>
      </c>
      <c r="O68" s="1">
        <v>47.38</v>
      </c>
      <c r="P68" s="1">
        <v>203479999</v>
      </c>
      <c r="Q68" s="1">
        <v>10.000214</v>
      </c>
      <c r="R68" s="1">
        <v>6067</v>
      </c>
      <c r="S68" t="b">
        <f t="shared" si="6"/>
        <v>1</v>
      </c>
      <c r="T68" s="2">
        <f t="shared" si="7"/>
        <v>51.479980703593021</v>
      </c>
      <c r="U68" s="1">
        <f t="shared" si="8"/>
        <v>49.145931045537303</v>
      </c>
      <c r="V68">
        <f>raw[[#This Row],[b.OpDur]]-raw[[#This Row],[ns.OpDur]]</f>
        <v>2.3340496580557186</v>
      </c>
      <c r="W68">
        <f>INT(INDEX(_xlfn.TEXTSPLIT(raw[[#This Row],[b.corp]], "-"), 1, 3))</f>
        <v>50</v>
      </c>
      <c r="X68">
        <f>IF(raw[[#This Row],[b.tun]]=raw[[#This Row],[ns.tun]],raw[b.tun], 1/0)</f>
        <v>0.05</v>
      </c>
    </row>
    <row r="69" spans="1:24" x14ac:dyDescent="0.25">
      <c r="A69" s="2" t="s">
        <v>0</v>
      </c>
      <c r="B69" s="2" t="s">
        <v>10</v>
      </c>
      <c r="C69" s="2">
        <v>0.1</v>
      </c>
      <c r="D69" s="2" t="s">
        <v>2</v>
      </c>
      <c r="E69" s="2">
        <v>100</v>
      </c>
      <c r="F69" s="2">
        <v>47.38</v>
      </c>
      <c r="G69" s="2">
        <v>190749999</v>
      </c>
      <c r="H69" s="2">
        <v>10.000387999999999</v>
      </c>
      <c r="I69" s="2">
        <v>5687</v>
      </c>
      <c r="J69" s="1" t="s">
        <v>0</v>
      </c>
      <c r="K69" s="1" t="s">
        <v>10</v>
      </c>
      <c r="L69" s="1">
        <v>0.1</v>
      </c>
      <c r="M69" s="1" t="s">
        <v>2</v>
      </c>
      <c r="N69" s="1">
        <v>100</v>
      </c>
      <c r="O69" s="1">
        <v>47.38</v>
      </c>
      <c r="P69" s="1">
        <v>200019999</v>
      </c>
      <c r="Q69" s="1">
        <v>10.000125000000001</v>
      </c>
      <c r="R69" s="1">
        <v>5963</v>
      </c>
      <c r="S69" t="b">
        <f t="shared" si="6"/>
        <v>1</v>
      </c>
      <c r="T69" s="2">
        <f t="shared" si="7"/>
        <v>52.426673931463554</v>
      </c>
      <c r="U69" s="1">
        <f t="shared" si="8"/>
        <v>49.995625687409394</v>
      </c>
      <c r="V69">
        <f>raw[[#This Row],[b.OpDur]]-raw[[#This Row],[ns.OpDur]]</f>
        <v>2.4310482440541605</v>
      </c>
      <c r="W69">
        <f>INT(INDEX(_xlfn.TEXTSPLIT(raw[[#This Row],[b.corp]], "-"), 1, 3))</f>
        <v>50</v>
      </c>
      <c r="X69">
        <f>IF(raw[[#This Row],[b.tun]]=raw[[#This Row],[ns.tun]],raw[b.tun], 1/0)</f>
        <v>0.1</v>
      </c>
    </row>
    <row r="70" spans="1:24" x14ac:dyDescent="0.25">
      <c r="A70" s="2" t="s">
        <v>0</v>
      </c>
      <c r="B70" s="2" t="s">
        <v>10</v>
      </c>
      <c r="C70" s="2">
        <v>0.2</v>
      </c>
      <c r="D70" s="2" t="s">
        <v>2</v>
      </c>
      <c r="E70" s="2">
        <v>100</v>
      </c>
      <c r="F70" s="2">
        <v>47.38</v>
      </c>
      <c r="G70" s="2">
        <v>185719999</v>
      </c>
      <c r="H70" s="2">
        <v>10.000287999999999</v>
      </c>
      <c r="I70" s="2">
        <v>5536</v>
      </c>
      <c r="J70" s="1" t="s">
        <v>0</v>
      </c>
      <c r="K70" s="1" t="s">
        <v>10</v>
      </c>
      <c r="L70" s="1">
        <v>0.2</v>
      </c>
      <c r="M70" s="1" t="s">
        <v>2</v>
      </c>
      <c r="N70" s="1">
        <v>100</v>
      </c>
      <c r="O70" s="1">
        <v>47.38</v>
      </c>
      <c r="P70" s="1">
        <v>194509999</v>
      </c>
      <c r="Q70" s="1">
        <v>10.000446999999999</v>
      </c>
      <c r="R70" s="1">
        <v>5799</v>
      </c>
      <c r="S70" t="b">
        <f t="shared" si="6"/>
        <v>1</v>
      </c>
      <c r="T70" s="2">
        <f t="shared" si="7"/>
        <v>53.846048103844751</v>
      </c>
      <c r="U70" s="1">
        <f t="shared" si="8"/>
        <v>51.41353684341955</v>
      </c>
      <c r="V70">
        <f>raw[[#This Row],[b.OpDur]]-raw[[#This Row],[ns.OpDur]]</f>
        <v>2.4325112604252013</v>
      </c>
      <c r="W70">
        <f>INT(INDEX(_xlfn.TEXTSPLIT(raw[[#This Row],[b.corp]], "-"), 1, 3))</f>
        <v>50</v>
      </c>
      <c r="X70">
        <f>IF(raw[[#This Row],[b.tun]]=raw[[#This Row],[ns.tun]],raw[b.tun], 1/0)</f>
        <v>0.2</v>
      </c>
    </row>
    <row r="71" spans="1:24" x14ac:dyDescent="0.25">
      <c r="A71" s="2" t="s">
        <v>0</v>
      </c>
      <c r="B71" s="2" t="s">
        <v>10</v>
      </c>
      <c r="C71" s="2">
        <v>0.4</v>
      </c>
      <c r="D71" s="2" t="s">
        <v>2</v>
      </c>
      <c r="E71" s="2">
        <v>100</v>
      </c>
      <c r="F71" s="2">
        <v>47.38</v>
      </c>
      <c r="G71" s="2">
        <v>175189999</v>
      </c>
      <c r="H71" s="2">
        <v>10.000484999999999</v>
      </c>
      <c r="I71" s="2">
        <v>5222</v>
      </c>
      <c r="J71" s="1" t="s">
        <v>0</v>
      </c>
      <c r="K71" s="1" t="s">
        <v>10</v>
      </c>
      <c r="L71" s="1">
        <v>0.4</v>
      </c>
      <c r="M71" s="1" t="s">
        <v>2</v>
      </c>
      <c r="N71" s="1">
        <v>100</v>
      </c>
      <c r="O71" s="1">
        <v>47.38</v>
      </c>
      <c r="P71" s="1">
        <v>183549999</v>
      </c>
      <c r="Q71" s="1">
        <v>10.000463</v>
      </c>
      <c r="R71" s="1">
        <v>5472</v>
      </c>
      <c r="S71" t="b">
        <f t="shared" si="6"/>
        <v>1</v>
      </c>
      <c r="T71" s="2">
        <f t="shared" si="7"/>
        <v>57.083652360772028</v>
      </c>
      <c r="U71" s="1">
        <f t="shared" si="8"/>
        <v>54.483590599202344</v>
      </c>
      <c r="V71">
        <f>raw[[#This Row],[b.OpDur]]-raw[[#This Row],[ns.OpDur]]</f>
        <v>2.6000617615696839</v>
      </c>
      <c r="W71">
        <f>INT(INDEX(_xlfn.TEXTSPLIT(raw[[#This Row],[b.corp]], "-"), 1, 3))</f>
        <v>50</v>
      </c>
      <c r="X71">
        <f>IF(raw[[#This Row],[b.tun]]=raw[[#This Row],[ns.tun]],raw[b.tun], 1/0)</f>
        <v>0.4</v>
      </c>
    </row>
    <row r="72" spans="1:24" x14ac:dyDescent="0.25">
      <c r="A72" s="2" t="s">
        <v>0</v>
      </c>
      <c r="B72" s="2" t="s">
        <v>10</v>
      </c>
      <c r="C72" s="2">
        <v>0.5</v>
      </c>
      <c r="D72" s="2" t="s">
        <v>2</v>
      </c>
      <c r="E72" s="2">
        <v>100</v>
      </c>
      <c r="F72" s="2">
        <v>47.38</v>
      </c>
      <c r="G72" s="2">
        <v>177489999</v>
      </c>
      <c r="H72" s="2">
        <v>10.000329000000001</v>
      </c>
      <c r="I72" s="2">
        <v>5291</v>
      </c>
      <c r="J72" s="1" t="s">
        <v>0</v>
      </c>
      <c r="K72" s="1" t="s">
        <v>10</v>
      </c>
      <c r="L72" s="1">
        <v>0.5</v>
      </c>
      <c r="M72" s="1" t="s">
        <v>2</v>
      </c>
      <c r="N72" s="1">
        <v>100</v>
      </c>
      <c r="O72" s="1">
        <v>47.38</v>
      </c>
      <c r="P72" s="1">
        <v>183479999</v>
      </c>
      <c r="Q72" s="1">
        <v>10.000564000000001</v>
      </c>
      <c r="R72" s="1">
        <v>5470</v>
      </c>
      <c r="S72" t="b">
        <f t="shared" si="6"/>
        <v>1</v>
      </c>
      <c r="T72" s="2">
        <f t="shared" si="7"/>
        <v>56.343056264257463</v>
      </c>
      <c r="U72" s="1">
        <f t="shared" si="8"/>
        <v>54.504927264578853</v>
      </c>
      <c r="V72">
        <f>raw[[#This Row],[b.OpDur]]-raw[[#This Row],[ns.OpDur]]</f>
        <v>1.8381289996786094</v>
      </c>
      <c r="W72">
        <f>INT(INDEX(_xlfn.TEXTSPLIT(raw[[#This Row],[b.corp]], "-"), 1, 3))</f>
        <v>50</v>
      </c>
      <c r="X72">
        <f>IF(raw[[#This Row],[b.tun]]=raw[[#This Row],[ns.tun]],raw[b.tun], 1/0)</f>
        <v>0.5</v>
      </c>
    </row>
    <row r="73" spans="1:24" x14ac:dyDescent="0.25">
      <c r="A73" s="2" t="s">
        <v>0</v>
      </c>
      <c r="B73" s="2" t="s">
        <v>10</v>
      </c>
      <c r="C73" s="2">
        <v>0.9</v>
      </c>
      <c r="D73" s="2" t="s">
        <v>2</v>
      </c>
      <c r="E73" s="2">
        <v>100</v>
      </c>
      <c r="F73" s="2">
        <v>47.38</v>
      </c>
      <c r="G73" s="2">
        <v>149609999</v>
      </c>
      <c r="H73" s="2">
        <v>10.000500000000001</v>
      </c>
      <c r="I73" s="2">
        <v>4459</v>
      </c>
      <c r="J73" s="1" t="s">
        <v>0</v>
      </c>
      <c r="K73" s="1" t="s">
        <v>10</v>
      </c>
      <c r="L73" s="1">
        <v>0.9</v>
      </c>
      <c r="M73" s="1" t="s">
        <v>2</v>
      </c>
      <c r="N73" s="1">
        <v>100</v>
      </c>
      <c r="O73" s="1">
        <v>47.38</v>
      </c>
      <c r="P73" s="1">
        <v>152309999</v>
      </c>
      <c r="Q73" s="1">
        <v>10.000182000000001</v>
      </c>
      <c r="R73" s="1">
        <v>4539</v>
      </c>
      <c r="S73" t="b">
        <f t="shared" si="6"/>
        <v>1</v>
      </c>
      <c r="T73" s="2">
        <f t="shared" si="7"/>
        <v>66.843794310833459</v>
      </c>
      <c r="U73" s="1">
        <f t="shared" si="8"/>
        <v>65.656766237651937</v>
      </c>
      <c r="V73">
        <f>raw[[#This Row],[b.OpDur]]-raw[[#This Row],[ns.OpDur]]</f>
        <v>1.1870280731815228</v>
      </c>
      <c r="W73">
        <f>INT(INDEX(_xlfn.TEXTSPLIT(raw[[#This Row],[b.corp]], "-"), 1, 3))</f>
        <v>50</v>
      </c>
      <c r="X73">
        <f>IF(raw[[#This Row],[b.tun]]=raw[[#This Row],[ns.tun]],raw[b.tun], 1/0)</f>
        <v>0.9</v>
      </c>
    </row>
    <row r="74" spans="1:24" x14ac:dyDescent="0.25">
      <c r="A74" s="2" t="s">
        <v>0</v>
      </c>
      <c r="B74" s="2" t="s">
        <v>10</v>
      </c>
      <c r="C74" s="2">
        <v>0.98</v>
      </c>
      <c r="D74" s="2" t="s">
        <v>2</v>
      </c>
      <c r="E74" s="2">
        <v>100</v>
      </c>
      <c r="F74" s="2">
        <v>47.38</v>
      </c>
      <c r="G74" s="2">
        <v>153059999</v>
      </c>
      <c r="H74" s="2">
        <v>10.000532</v>
      </c>
      <c r="I74" s="2">
        <v>4562</v>
      </c>
      <c r="J74" s="1" t="s">
        <v>0</v>
      </c>
      <c r="K74" s="1" t="s">
        <v>10</v>
      </c>
      <c r="L74" s="1">
        <v>0.98</v>
      </c>
      <c r="M74" s="1" t="s">
        <v>2</v>
      </c>
      <c r="N74" s="1">
        <v>100</v>
      </c>
      <c r="O74" s="1">
        <v>47.38</v>
      </c>
      <c r="P74" s="1">
        <v>155369999</v>
      </c>
      <c r="Q74" s="1">
        <v>10.000337</v>
      </c>
      <c r="R74" s="1">
        <v>4630</v>
      </c>
      <c r="S74" t="b">
        <f t="shared" si="6"/>
        <v>1</v>
      </c>
      <c r="T74" s="2">
        <f t="shared" si="7"/>
        <v>65.337332192194779</v>
      </c>
      <c r="U74" s="1">
        <f t="shared" si="8"/>
        <v>64.364658971259942</v>
      </c>
      <c r="V74">
        <f>raw[[#This Row],[b.OpDur]]-raw[[#This Row],[ns.OpDur]]</f>
        <v>0.97267322093483699</v>
      </c>
      <c r="W74">
        <f>INT(INDEX(_xlfn.TEXTSPLIT(raw[[#This Row],[b.corp]], "-"), 1, 3))</f>
        <v>50</v>
      </c>
      <c r="X74">
        <f>IF(raw[[#This Row],[b.tun]]=raw[[#This Row],[ns.tun]],raw[b.tun], 1/0)</f>
        <v>0.98</v>
      </c>
    </row>
    <row r="75" spans="1:24" x14ac:dyDescent="0.25">
      <c r="A75" s="2" t="s">
        <v>0</v>
      </c>
      <c r="B75" s="2" t="s">
        <v>11</v>
      </c>
      <c r="C75" s="2">
        <v>0.02</v>
      </c>
      <c r="D75" s="2" t="s">
        <v>2</v>
      </c>
      <c r="E75" s="2">
        <v>100</v>
      </c>
      <c r="F75" s="2">
        <v>50.55</v>
      </c>
      <c r="G75" s="2">
        <v>189389999</v>
      </c>
      <c r="H75" s="2">
        <v>10.00029</v>
      </c>
      <c r="I75" s="2">
        <v>5646</v>
      </c>
      <c r="J75" s="1" t="s">
        <v>0</v>
      </c>
      <c r="K75" s="1" t="s">
        <v>11</v>
      </c>
      <c r="L75" s="1">
        <v>0.02</v>
      </c>
      <c r="M75" s="1" t="s">
        <v>2</v>
      </c>
      <c r="N75" s="1">
        <v>100</v>
      </c>
      <c r="O75" s="1">
        <v>50.55</v>
      </c>
      <c r="P75" s="1">
        <v>197939999</v>
      </c>
      <c r="Q75" s="1">
        <v>10.000297</v>
      </c>
      <c r="R75" s="1">
        <v>5901</v>
      </c>
      <c r="S75" t="b">
        <f t="shared" si="6"/>
        <v>1</v>
      </c>
      <c r="T75" s="2">
        <f t="shared" si="7"/>
        <v>52.802629773497173</v>
      </c>
      <c r="U75" s="1">
        <f t="shared" si="8"/>
        <v>50.521860414882589</v>
      </c>
      <c r="V75">
        <f>raw[[#This Row],[b.OpDur]]-raw[[#This Row],[ns.OpDur]]</f>
        <v>2.2807693586145845</v>
      </c>
      <c r="W75">
        <f>INT(INDEX(_xlfn.TEXTSPLIT(raw[[#This Row],[b.corp]], "-"), 1, 3))</f>
        <v>50</v>
      </c>
      <c r="X75">
        <f>IF(raw[[#This Row],[b.tun]]=raw[[#This Row],[ns.tun]],raw[b.tun], 1/0)</f>
        <v>0.02</v>
      </c>
    </row>
    <row r="76" spans="1:24" x14ac:dyDescent="0.25">
      <c r="A76" s="2" t="s">
        <v>0</v>
      </c>
      <c r="B76" s="2" t="s">
        <v>11</v>
      </c>
      <c r="C76" s="2">
        <v>0.05</v>
      </c>
      <c r="D76" s="2" t="s">
        <v>2</v>
      </c>
      <c r="E76" s="2">
        <v>100</v>
      </c>
      <c r="F76" s="2">
        <v>50.55</v>
      </c>
      <c r="G76" s="2">
        <v>189529999</v>
      </c>
      <c r="H76" s="2">
        <v>10.000218</v>
      </c>
      <c r="I76" s="2">
        <v>5650</v>
      </c>
      <c r="J76" s="1" t="s">
        <v>0</v>
      </c>
      <c r="K76" s="1" t="s">
        <v>11</v>
      </c>
      <c r="L76" s="1">
        <v>0.05</v>
      </c>
      <c r="M76" s="1" t="s">
        <v>2</v>
      </c>
      <c r="N76" s="1">
        <v>100</v>
      </c>
      <c r="O76" s="1">
        <v>50.55</v>
      </c>
      <c r="P76" s="1">
        <v>197719999</v>
      </c>
      <c r="Q76" s="1">
        <v>10.000406999999999</v>
      </c>
      <c r="R76" s="1">
        <v>5895</v>
      </c>
      <c r="S76" t="b">
        <f t="shared" si="6"/>
        <v>1</v>
      </c>
      <c r="T76" s="2">
        <f t="shared" si="7"/>
        <v>52.763246202518054</v>
      </c>
      <c r="U76" s="1">
        <f t="shared" si="8"/>
        <v>50.578631653745859</v>
      </c>
      <c r="V76">
        <f>raw[[#This Row],[b.OpDur]]-raw[[#This Row],[ns.OpDur]]</f>
        <v>2.1846145487721955</v>
      </c>
      <c r="W76">
        <f>INT(INDEX(_xlfn.TEXTSPLIT(raw[[#This Row],[b.corp]], "-"), 1, 3))</f>
        <v>50</v>
      </c>
      <c r="X76">
        <f>IF(raw[[#This Row],[b.tun]]=raw[[#This Row],[ns.tun]],raw[b.tun], 1/0)</f>
        <v>0.05</v>
      </c>
    </row>
    <row r="77" spans="1:24" x14ac:dyDescent="0.25">
      <c r="A77" s="2" t="s">
        <v>0</v>
      </c>
      <c r="B77" s="2" t="s">
        <v>11</v>
      </c>
      <c r="C77" s="2">
        <v>0.1</v>
      </c>
      <c r="D77" s="2" t="s">
        <v>2</v>
      </c>
      <c r="E77" s="2">
        <v>100</v>
      </c>
      <c r="F77" s="2">
        <v>50.55</v>
      </c>
      <c r="G77" s="2">
        <v>187969999</v>
      </c>
      <c r="H77" s="2">
        <v>10.000251</v>
      </c>
      <c r="I77" s="2">
        <v>5604</v>
      </c>
      <c r="J77" s="1" t="s">
        <v>0</v>
      </c>
      <c r="K77" s="1" t="s">
        <v>11</v>
      </c>
      <c r="L77" s="1">
        <v>0.1</v>
      </c>
      <c r="M77" s="1" t="s">
        <v>2</v>
      </c>
      <c r="N77" s="1">
        <v>100</v>
      </c>
      <c r="O77" s="1">
        <v>50.55</v>
      </c>
      <c r="P77" s="1">
        <v>194419999</v>
      </c>
      <c r="Q77" s="1">
        <v>10.000303000000001</v>
      </c>
      <c r="R77" s="1">
        <v>5796</v>
      </c>
      <c r="S77" t="b">
        <f t="shared" si="6"/>
        <v>1</v>
      </c>
      <c r="T77" s="2">
        <f t="shared" si="7"/>
        <v>53.201314322505269</v>
      </c>
      <c r="U77" s="1">
        <f t="shared" si="8"/>
        <v>51.436596293779431</v>
      </c>
      <c r="V77">
        <f>raw[[#This Row],[b.OpDur]]-raw[[#This Row],[ns.OpDur]]</f>
        <v>1.7647180287258379</v>
      </c>
      <c r="W77">
        <f>INT(INDEX(_xlfn.TEXTSPLIT(raw[[#This Row],[b.corp]], "-"), 1, 3))</f>
        <v>50</v>
      </c>
      <c r="X77">
        <f>IF(raw[[#This Row],[b.tun]]=raw[[#This Row],[ns.tun]],raw[b.tun], 1/0)</f>
        <v>0.1</v>
      </c>
    </row>
    <row r="78" spans="1:24" x14ac:dyDescent="0.25">
      <c r="A78" s="2" t="s">
        <v>0</v>
      </c>
      <c r="B78" s="2" t="s">
        <v>11</v>
      </c>
      <c r="C78" s="2">
        <v>0.2</v>
      </c>
      <c r="D78" s="2" t="s">
        <v>2</v>
      </c>
      <c r="E78" s="2">
        <v>100</v>
      </c>
      <c r="F78" s="2">
        <v>50.55</v>
      </c>
      <c r="G78" s="2">
        <v>181889999</v>
      </c>
      <c r="H78" s="2">
        <v>10.00019</v>
      </c>
      <c r="I78" s="2">
        <v>5422</v>
      </c>
      <c r="J78" s="1" t="s">
        <v>0</v>
      </c>
      <c r="K78" s="1" t="s">
        <v>11</v>
      </c>
      <c r="L78" s="1">
        <v>0.2</v>
      </c>
      <c r="M78" s="1" t="s">
        <v>2</v>
      </c>
      <c r="N78" s="1">
        <v>100</v>
      </c>
      <c r="O78" s="1">
        <v>50.55</v>
      </c>
      <c r="P78" s="1">
        <v>188409999</v>
      </c>
      <c r="Q78" s="1">
        <v>10.000423</v>
      </c>
      <c r="R78" s="1">
        <v>5617</v>
      </c>
      <c r="S78" t="b">
        <f t="shared" si="6"/>
        <v>1</v>
      </c>
      <c r="T78" s="2">
        <f t="shared" si="7"/>
        <v>54.979328467641587</v>
      </c>
      <c r="U78" s="1">
        <f t="shared" si="8"/>
        <v>53.077984465145072</v>
      </c>
      <c r="V78">
        <f>raw[[#This Row],[b.OpDur]]-raw[[#This Row],[ns.OpDur]]</f>
        <v>1.9013440024965149</v>
      </c>
      <c r="W78">
        <f>INT(INDEX(_xlfn.TEXTSPLIT(raw[[#This Row],[b.corp]], "-"), 1, 3))</f>
        <v>50</v>
      </c>
      <c r="X78">
        <f>IF(raw[[#This Row],[b.tun]]=raw[[#This Row],[ns.tun]],raw[b.tun], 1/0)</f>
        <v>0.2</v>
      </c>
    </row>
    <row r="79" spans="1:24" x14ac:dyDescent="0.25">
      <c r="A79" s="2" t="s">
        <v>0</v>
      </c>
      <c r="B79" s="2" t="s">
        <v>11</v>
      </c>
      <c r="C79" s="2">
        <v>0.4</v>
      </c>
      <c r="D79" s="2" t="s">
        <v>2</v>
      </c>
      <c r="E79" s="2">
        <v>100</v>
      </c>
      <c r="F79" s="2">
        <v>50.55</v>
      </c>
      <c r="G79" s="2">
        <v>172109999</v>
      </c>
      <c r="H79" s="2">
        <v>10.000201000000001</v>
      </c>
      <c r="I79" s="2">
        <v>5130</v>
      </c>
      <c r="J79" s="1" t="s">
        <v>0</v>
      </c>
      <c r="K79" s="1" t="s">
        <v>11</v>
      </c>
      <c r="L79" s="1">
        <v>0.4</v>
      </c>
      <c r="M79" s="1" t="s">
        <v>2</v>
      </c>
      <c r="N79" s="1">
        <v>100</v>
      </c>
      <c r="O79" s="1">
        <v>50.55</v>
      </c>
      <c r="P79" s="1">
        <v>175749999</v>
      </c>
      <c r="Q79" s="1">
        <v>10.000567999999999</v>
      </c>
      <c r="R79" s="1">
        <v>5239</v>
      </c>
      <c r="S79" t="b">
        <f t="shared" si="6"/>
        <v>1</v>
      </c>
      <c r="T79" s="2">
        <f t="shared" si="7"/>
        <v>58.103544582555024</v>
      </c>
      <c r="U79" s="1">
        <f t="shared" si="8"/>
        <v>56.902236454635769</v>
      </c>
      <c r="V79">
        <f>raw[[#This Row],[b.OpDur]]-raw[[#This Row],[ns.OpDur]]</f>
        <v>1.2013081279192548</v>
      </c>
      <c r="W79">
        <f>INT(INDEX(_xlfn.TEXTSPLIT(raw[[#This Row],[b.corp]], "-"), 1, 3))</f>
        <v>50</v>
      </c>
      <c r="X79">
        <f>IF(raw[[#This Row],[b.tun]]=raw[[#This Row],[ns.tun]],raw[b.tun], 1/0)</f>
        <v>0.4</v>
      </c>
    </row>
    <row r="80" spans="1:24" x14ac:dyDescent="0.25">
      <c r="A80" s="2" t="s">
        <v>0</v>
      </c>
      <c r="B80" s="2" t="s">
        <v>11</v>
      </c>
      <c r="C80" s="2">
        <v>0.5</v>
      </c>
      <c r="D80" s="2" t="s">
        <v>2</v>
      </c>
      <c r="E80" s="2">
        <v>100</v>
      </c>
      <c r="F80" s="2">
        <v>50.55</v>
      </c>
      <c r="G80" s="2">
        <v>169649999</v>
      </c>
      <c r="H80" s="2">
        <v>10.000548999999999</v>
      </c>
      <c r="I80" s="2">
        <v>5057</v>
      </c>
      <c r="J80" s="1" t="s">
        <v>0</v>
      </c>
      <c r="K80" s="1" t="s">
        <v>11</v>
      </c>
      <c r="L80" s="1">
        <v>0.5</v>
      </c>
      <c r="M80" s="1" t="s">
        <v>2</v>
      </c>
      <c r="N80" s="1">
        <v>100</v>
      </c>
      <c r="O80" s="1">
        <v>50.55</v>
      </c>
      <c r="P80" s="1">
        <v>176839999</v>
      </c>
      <c r="Q80" s="1">
        <v>10.000095</v>
      </c>
      <c r="R80" s="1">
        <v>5271</v>
      </c>
      <c r="S80" t="b">
        <f t="shared" si="6"/>
        <v>1</v>
      </c>
      <c r="T80" s="2">
        <f t="shared" si="7"/>
        <v>58.948122952833025</v>
      </c>
      <c r="U80" s="1">
        <f t="shared" si="8"/>
        <v>56.54882977012457</v>
      </c>
      <c r="V80">
        <f>raw[[#This Row],[b.OpDur]]-raw[[#This Row],[ns.OpDur]]</f>
        <v>2.3992931827084547</v>
      </c>
      <c r="W80">
        <f>INT(INDEX(_xlfn.TEXTSPLIT(raw[[#This Row],[b.corp]], "-"), 1, 3))</f>
        <v>50</v>
      </c>
      <c r="X80">
        <f>IF(raw[[#This Row],[b.tun]]=raw[[#This Row],[ns.tun]],raw[b.tun], 1/0)</f>
        <v>0.5</v>
      </c>
    </row>
    <row r="81" spans="1:24" x14ac:dyDescent="0.25">
      <c r="A81" s="2" t="s">
        <v>0</v>
      </c>
      <c r="B81" s="2" t="s">
        <v>11</v>
      </c>
      <c r="C81" s="2">
        <v>0.9</v>
      </c>
      <c r="D81" s="2" t="s">
        <v>2</v>
      </c>
      <c r="E81" s="2">
        <v>100</v>
      </c>
      <c r="F81" s="2">
        <v>50.55</v>
      </c>
      <c r="G81" s="2">
        <v>144189999</v>
      </c>
      <c r="H81" s="2">
        <v>10.000567</v>
      </c>
      <c r="I81" s="2">
        <v>4297</v>
      </c>
      <c r="J81" s="1" t="s">
        <v>0</v>
      </c>
      <c r="K81" s="1" t="s">
        <v>11</v>
      </c>
      <c r="L81" s="1">
        <v>0.9</v>
      </c>
      <c r="M81" s="1" t="s">
        <v>2</v>
      </c>
      <c r="N81" s="1">
        <v>100</v>
      </c>
      <c r="O81" s="1">
        <v>50.55</v>
      </c>
      <c r="P81" s="1">
        <v>148989999</v>
      </c>
      <c r="Q81" s="1">
        <v>10.000607</v>
      </c>
      <c r="R81" s="1">
        <v>4440</v>
      </c>
      <c r="S81" t="b">
        <f t="shared" si="6"/>
        <v>1</v>
      </c>
      <c r="T81" s="2">
        <f t="shared" si="7"/>
        <v>69.356869889429717</v>
      </c>
      <c r="U81" s="1">
        <f t="shared" si="8"/>
        <v>67.122673113112782</v>
      </c>
      <c r="V81">
        <f>raw[[#This Row],[b.OpDur]]-raw[[#This Row],[ns.OpDur]]</f>
        <v>2.234196776316935</v>
      </c>
      <c r="W81">
        <f>INT(INDEX(_xlfn.TEXTSPLIT(raw[[#This Row],[b.corp]], "-"), 1, 3))</f>
        <v>50</v>
      </c>
      <c r="X81">
        <f>IF(raw[[#This Row],[b.tun]]=raw[[#This Row],[ns.tun]],raw[b.tun], 1/0)</f>
        <v>0.9</v>
      </c>
    </row>
    <row r="82" spans="1:24" x14ac:dyDescent="0.25">
      <c r="A82" s="2" t="s">
        <v>0</v>
      </c>
      <c r="B82" s="2" t="s">
        <v>11</v>
      </c>
      <c r="C82" s="2">
        <v>0.98</v>
      </c>
      <c r="D82" s="2" t="s">
        <v>2</v>
      </c>
      <c r="E82" s="2">
        <v>100</v>
      </c>
      <c r="F82" s="2">
        <v>50.55</v>
      </c>
      <c r="G82" s="2">
        <v>144199999</v>
      </c>
      <c r="H82" s="2">
        <v>10.000054</v>
      </c>
      <c r="I82" s="2">
        <v>4297</v>
      </c>
      <c r="J82" s="1" t="s">
        <v>0</v>
      </c>
      <c r="K82" s="1" t="s">
        <v>11</v>
      </c>
      <c r="L82" s="1">
        <v>0.98</v>
      </c>
      <c r="M82" s="1" t="s">
        <v>2</v>
      </c>
      <c r="N82" s="1">
        <v>100</v>
      </c>
      <c r="O82" s="1">
        <v>50.55</v>
      </c>
      <c r="P82" s="1">
        <v>145339999</v>
      </c>
      <c r="Q82" s="1">
        <v>10.000108000000001</v>
      </c>
      <c r="R82" s="1">
        <v>4331</v>
      </c>
      <c r="S82" t="b">
        <f t="shared" si="6"/>
        <v>1</v>
      </c>
      <c r="T82" s="2">
        <f t="shared" si="7"/>
        <v>69.348502561362707</v>
      </c>
      <c r="U82" s="1">
        <f t="shared" si="8"/>
        <v>68.804926852930549</v>
      </c>
      <c r="V82">
        <f>raw[[#This Row],[b.OpDur]]-raw[[#This Row],[ns.OpDur]]</f>
        <v>0.54357570843215797</v>
      </c>
      <c r="W82">
        <f>INT(INDEX(_xlfn.TEXTSPLIT(raw[[#This Row],[b.corp]], "-"), 1, 3))</f>
        <v>50</v>
      </c>
      <c r="X82">
        <f>IF(raw[[#This Row],[b.tun]]=raw[[#This Row],[ns.tun]],raw[b.tun], 1/0)</f>
        <v>0.98</v>
      </c>
    </row>
    <row r="83" spans="1:24" x14ac:dyDescent="0.25">
      <c r="A83" s="2" t="s">
        <v>0</v>
      </c>
      <c r="B83" s="2" t="s">
        <v>12</v>
      </c>
      <c r="C83" s="2">
        <v>0.02</v>
      </c>
      <c r="D83" s="2" t="s">
        <v>2</v>
      </c>
      <c r="E83" s="2">
        <v>100</v>
      </c>
      <c r="F83" s="2">
        <v>96.32</v>
      </c>
      <c r="G83" s="2">
        <v>148139999</v>
      </c>
      <c r="H83" s="2">
        <v>10.000332999999999</v>
      </c>
      <c r="I83" s="2">
        <v>4415</v>
      </c>
      <c r="J83" s="1" t="s">
        <v>0</v>
      </c>
      <c r="K83" s="1" t="s">
        <v>12</v>
      </c>
      <c r="L83" s="1">
        <v>0.02</v>
      </c>
      <c r="M83" s="1" t="s">
        <v>2</v>
      </c>
      <c r="N83" s="1">
        <v>100</v>
      </c>
      <c r="O83" s="1">
        <v>96.32</v>
      </c>
      <c r="P83" s="1">
        <v>158089999</v>
      </c>
      <c r="Q83" s="1">
        <v>10.000348000000001</v>
      </c>
      <c r="R83" s="1">
        <v>4712</v>
      </c>
      <c r="S83" t="b">
        <f t="shared" si="6"/>
        <v>1</v>
      </c>
      <c r="T83" s="2">
        <f t="shared" si="7"/>
        <v>67.505961033522084</v>
      </c>
      <c r="U83" s="1">
        <f t="shared" si="8"/>
        <v>63.257309527846864</v>
      </c>
      <c r="V83">
        <f>raw[[#This Row],[b.OpDur]]-raw[[#This Row],[ns.OpDur]]</f>
        <v>4.2486515056752197</v>
      </c>
      <c r="W83">
        <f>INT(INDEX(_xlfn.TEXTSPLIT(raw[[#This Row],[b.corp]], "-"), 1, 3))</f>
        <v>100</v>
      </c>
      <c r="X83">
        <f>IF(raw[[#This Row],[b.tun]]=raw[[#This Row],[ns.tun]],raw[b.tun], 1/0)</f>
        <v>0.02</v>
      </c>
    </row>
    <row r="84" spans="1:24" x14ac:dyDescent="0.25">
      <c r="A84" s="2" t="s">
        <v>0</v>
      </c>
      <c r="B84" s="2" t="s">
        <v>12</v>
      </c>
      <c r="C84" s="2">
        <v>0.05</v>
      </c>
      <c r="D84" s="2" t="s">
        <v>2</v>
      </c>
      <c r="E84" s="2">
        <v>100</v>
      </c>
      <c r="F84" s="2">
        <v>96.32</v>
      </c>
      <c r="G84" s="2">
        <v>146699999</v>
      </c>
      <c r="H84" s="2">
        <v>10.000317000000001</v>
      </c>
      <c r="I84" s="2">
        <v>4372</v>
      </c>
      <c r="J84" s="1" t="s">
        <v>0</v>
      </c>
      <c r="K84" s="1" t="s">
        <v>12</v>
      </c>
      <c r="L84" s="1">
        <v>0.05</v>
      </c>
      <c r="M84" s="1" t="s">
        <v>2</v>
      </c>
      <c r="N84" s="1">
        <v>100</v>
      </c>
      <c r="O84" s="1">
        <v>96.32</v>
      </c>
      <c r="P84" s="1">
        <v>159759999</v>
      </c>
      <c r="Q84" s="1">
        <v>10.000325999999999</v>
      </c>
      <c r="R84" s="1">
        <v>4762</v>
      </c>
      <c r="S84" t="b">
        <f t="shared" si="6"/>
        <v>1</v>
      </c>
      <c r="T84" s="2">
        <f t="shared" si="7"/>
        <v>68.168487172246003</v>
      </c>
      <c r="U84" s="1">
        <f t="shared" si="8"/>
        <v>62.595931788907933</v>
      </c>
      <c r="V84">
        <f>raw[[#This Row],[b.OpDur]]-raw[[#This Row],[ns.OpDur]]</f>
        <v>5.5725553833380701</v>
      </c>
      <c r="W84">
        <f>INT(INDEX(_xlfn.TEXTSPLIT(raw[[#This Row],[b.corp]], "-"), 1, 3))</f>
        <v>100</v>
      </c>
      <c r="X84">
        <f>IF(raw[[#This Row],[b.tun]]=raw[[#This Row],[ns.tun]],raw[b.tun], 1/0)</f>
        <v>0.05</v>
      </c>
    </row>
    <row r="85" spans="1:24" x14ac:dyDescent="0.25">
      <c r="A85" s="2" t="s">
        <v>0</v>
      </c>
      <c r="B85" s="2" t="s">
        <v>12</v>
      </c>
      <c r="C85" s="2">
        <v>0.1</v>
      </c>
      <c r="D85" s="2" t="s">
        <v>2</v>
      </c>
      <c r="E85" s="2">
        <v>100</v>
      </c>
      <c r="F85" s="2">
        <v>96.32</v>
      </c>
      <c r="G85" s="2">
        <v>143639999</v>
      </c>
      <c r="H85" s="2">
        <v>10.000104</v>
      </c>
      <c r="I85" s="2">
        <v>4280</v>
      </c>
      <c r="J85" s="1" t="s">
        <v>0</v>
      </c>
      <c r="K85" s="1" t="s">
        <v>12</v>
      </c>
      <c r="L85" s="1">
        <v>0.1</v>
      </c>
      <c r="M85" s="1" t="s">
        <v>2</v>
      </c>
      <c r="N85" s="1">
        <v>100</v>
      </c>
      <c r="O85" s="1">
        <v>96.32</v>
      </c>
      <c r="P85" s="1">
        <v>158919999</v>
      </c>
      <c r="Q85" s="1">
        <v>10.000337</v>
      </c>
      <c r="R85" s="1">
        <v>4736</v>
      </c>
      <c r="S85" t="b">
        <f t="shared" si="6"/>
        <v>1</v>
      </c>
      <c r="T85" s="2">
        <f t="shared" si="7"/>
        <v>69.619215188103695</v>
      </c>
      <c r="U85" s="1">
        <f t="shared" si="8"/>
        <v>62.926862968329118</v>
      </c>
      <c r="V85">
        <f>raw[[#This Row],[b.OpDur]]-raw[[#This Row],[ns.OpDur]]</f>
        <v>6.6923522197745768</v>
      </c>
      <c r="W85">
        <f>INT(INDEX(_xlfn.TEXTSPLIT(raw[[#This Row],[b.corp]], "-"), 1, 3))</f>
        <v>100</v>
      </c>
      <c r="X85">
        <f>IF(raw[[#This Row],[b.tun]]=raw[[#This Row],[ns.tun]],raw[b.tun], 1/0)</f>
        <v>0.1</v>
      </c>
    </row>
    <row r="86" spans="1:24" x14ac:dyDescent="0.25">
      <c r="A86" s="2" t="s">
        <v>0</v>
      </c>
      <c r="B86" s="2" t="s">
        <v>12</v>
      </c>
      <c r="C86" s="2">
        <v>0.2</v>
      </c>
      <c r="D86" s="2" t="s">
        <v>2</v>
      </c>
      <c r="E86" s="2">
        <v>100</v>
      </c>
      <c r="F86" s="2">
        <v>96.32</v>
      </c>
      <c r="G86" s="2">
        <v>139349999</v>
      </c>
      <c r="H86" s="2">
        <v>10.000632</v>
      </c>
      <c r="I86" s="2">
        <v>4152</v>
      </c>
      <c r="J86" s="1" t="s">
        <v>0</v>
      </c>
      <c r="K86" s="1" t="s">
        <v>12</v>
      </c>
      <c r="L86" s="1">
        <v>0.2</v>
      </c>
      <c r="M86" s="1" t="s">
        <v>2</v>
      </c>
      <c r="N86" s="1">
        <v>100</v>
      </c>
      <c r="O86" s="1">
        <v>96.32</v>
      </c>
      <c r="P86" s="1">
        <v>152479999</v>
      </c>
      <c r="Q86" s="1">
        <v>10.000382999999999</v>
      </c>
      <c r="R86" s="1">
        <v>4544</v>
      </c>
      <c r="S86" t="b">
        <f t="shared" si="6"/>
        <v>1</v>
      </c>
      <c r="T86" s="2">
        <f t="shared" si="7"/>
        <v>71.766286844393875</v>
      </c>
      <c r="U86" s="1">
        <f t="shared" si="8"/>
        <v>65.584883693500018</v>
      </c>
      <c r="V86">
        <f>raw[[#This Row],[b.OpDur]]-raw[[#This Row],[ns.OpDur]]</f>
        <v>6.1814031508938569</v>
      </c>
      <c r="W86">
        <f>INT(INDEX(_xlfn.TEXTSPLIT(raw[[#This Row],[b.corp]], "-"), 1, 3))</f>
        <v>100</v>
      </c>
      <c r="X86">
        <f>IF(raw[[#This Row],[b.tun]]=raw[[#This Row],[ns.tun]],raw[b.tun], 1/0)</f>
        <v>0.2</v>
      </c>
    </row>
    <row r="87" spans="1:24" x14ac:dyDescent="0.25">
      <c r="A87" s="2" t="s">
        <v>0</v>
      </c>
      <c r="B87" s="2" t="s">
        <v>12</v>
      </c>
      <c r="C87" s="2">
        <v>0.4</v>
      </c>
      <c r="D87" s="2" t="s">
        <v>2</v>
      </c>
      <c r="E87" s="2">
        <v>100</v>
      </c>
      <c r="F87" s="2">
        <v>96.32</v>
      </c>
      <c r="G87" s="2">
        <v>130859999</v>
      </c>
      <c r="H87" s="2">
        <v>10.000385</v>
      </c>
      <c r="I87" s="2">
        <v>3899</v>
      </c>
      <c r="J87" s="1" t="s">
        <v>0</v>
      </c>
      <c r="K87" s="1" t="s">
        <v>12</v>
      </c>
      <c r="L87" s="1">
        <v>0.4</v>
      </c>
      <c r="M87" s="1" t="s">
        <v>2</v>
      </c>
      <c r="N87" s="1">
        <v>100</v>
      </c>
      <c r="O87" s="1">
        <v>96.32</v>
      </c>
      <c r="P87" s="1">
        <v>141179999</v>
      </c>
      <c r="Q87" s="1">
        <v>10.000629</v>
      </c>
      <c r="R87" s="1">
        <v>4207</v>
      </c>
      <c r="S87" t="b">
        <f t="shared" si="6"/>
        <v>1</v>
      </c>
      <c r="T87" s="2">
        <f t="shared" si="7"/>
        <v>76.420488127926703</v>
      </c>
      <c r="U87" s="1">
        <f t="shared" si="8"/>
        <v>70.836018351296346</v>
      </c>
      <c r="V87">
        <f>raw[[#This Row],[b.OpDur]]-raw[[#This Row],[ns.OpDur]]</f>
        <v>5.5844697766303568</v>
      </c>
      <c r="W87">
        <f>INT(INDEX(_xlfn.TEXTSPLIT(raw[[#This Row],[b.corp]], "-"), 1, 3))</f>
        <v>100</v>
      </c>
      <c r="X87">
        <f>IF(raw[[#This Row],[b.tun]]=raw[[#This Row],[ns.tun]],raw[b.tun], 1/0)</f>
        <v>0.4</v>
      </c>
    </row>
    <row r="88" spans="1:24" x14ac:dyDescent="0.25">
      <c r="A88" s="2" t="s">
        <v>0</v>
      </c>
      <c r="B88" s="2" t="s">
        <v>12</v>
      </c>
      <c r="C88" s="2">
        <v>0.5</v>
      </c>
      <c r="D88" s="2" t="s">
        <v>2</v>
      </c>
      <c r="E88" s="2">
        <v>100</v>
      </c>
      <c r="F88" s="2">
        <v>96.32</v>
      </c>
      <c r="G88" s="2">
        <v>130389999</v>
      </c>
      <c r="H88" s="2">
        <v>10.000247</v>
      </c>
      <c r="I88" s="2">
        <v>3885</v>
      </c>
      <c r="J88" s="1" t="s">
        <v>0</v>
      </c>
      <c r="K88" s="1" t="s">
        <v>12</v>
      </c>
      <c r="L88" s="1">
        <v>0.5</v>
      </c>
      <c r="M88" s="1" t="s">
        <v>2</v>
      </c>
      <c r="N88" s="1">
        <v>100</v>
      </c>
      <c r="O88" s="1">
        <v>96.32</v>
      </c>
      <c r="P88" s="1">
        <v>141429999</v>
      </c>
      <c r="Q88" s="1">
        <v>10.000612</v>
      </c>
      <c r="R88" s="1">
        <v>4214</v>
      </c>
      <c r="S88" t="b">
        <f t="shared" si="6"/>
        <v>1</v>
      </c>
      <c r="T88" s="2">
        <f t="shared" si="7"/>
        <v>76.694892834534031</v>
      </c>
      <c r="U88" s="1">
        <f t="shared" si="8"/>
        <v>70.710684230436854</v>
      </c>
      <c r="V88">
        <f>raw[[#This Row],[b.OpDur]]-raw[[#This Row],[ns.OpDur]]</f>
        <v>5.9842086040971765</v>
      </c>
      <c r="W88">
        <f>INT(INDEX(_xlfn.TEXTSPLIT(raw[[#This Row],[b.corp]], "-"), 1, 3))</f>
        <v>100</v>
      </c>
      <c r="X88">
        <f>IF(raw[[#This Row],[b.tun]]=raw[[#This Row],[ns.tun]],raw[b.tun], 1/0)</f>
        <v>0.5</v>
      </c>
    </row>
    <row r="89" spans="1:24" x14ac:dyDescent="0.25">
      <c r="A89" s="2" t="s">
        <v>0</v>
      </c>
      <c r="B89" s="2" t="s">
        <v>12</v>
      </c>
      <c r="C89" s="2">
        <v>0.9</v>
      </c>
      <c r="D89" s="2" t="s">
        <v>2</v>
      </c>
      <c r="E89" s="2">
        <v>100</v>
      </c>
      <c r="F89" s="2">
        <v>96.32</v>
      </c>
      <c r="G89" s="2">
        <v>117669999</v>
      </c>
      <c r="H89" s="2">
        <v>10.00057</v>
      </c>
      <c r="I89" s="2">
        <v>3505</v>
      </c>
      <c r="J89" s="1" t="s">
        <v>0</v>
      </c>
      <c r="K89" s="1" t="s">
        <v>12</v>
      </c>
      <c r="L89" s="1">
        <v>0.9</v>
      </c>
      <c r="M89" s="1" t="s">
        <v>2</v>
      </c>
      <c r="N89" s="1">
        <v>100</v>
      </c>
      <c r="O89" s="1">
        <v>96.32</v>
      </c>
      <c r="P89" s="1">
        <v>124269999</v>
      </c>
      <c r="Q89" s="1">
        <v>10.000026</v>
      </c>
      <c r="R89" s="1">
        <v>3702</v>
      </c>
      <c r="S89" t="b">
        <f t="shared" si="6"/>
        <v>1</v>
      </c>
      <c r="T89" s="2">
        <f t="shared" si="7"/>
        <v>84.988273009163535</v>
      </c>
      <c r="U89" s="1">
        <f t="shared" si="8"/>
        <v>80.470154345136834</v>
      </c>
      <c r="V89">
        <f>raw[[#This Row],[b.OpDur]]-raw[[#This Row],[ns.OpDur]]</f>
        <v>4.5181186640267015</v>
      </c>
      <c r="W89">
        <f>INT(INDEX(_xlfn.TEXTSPLIT(raw[[#This Row],[b.corp]], "-"), 1, 3))</f>
        <v>100</v>
      </c>
      <c r="X89">
        <f>IF(raw[[#This Row],[b.tun]]=raw[[#This Row],[ns.tun]],raw[b.tun], 1/0)</f>
        <v>0.9</v>
      </c>
    </row>
    <row r="90" spans="1:24" x14ac:dyDescent="0.25">
      <c r="A90" s="2" t="s">
        <v>0</v>
      </c>
      <c r="B90" s="2" t="s">
        <v>12</v>
      </c>
      <c r="C90" s="2">
        <v>0.98</v>
      </c>
      <c r="D90" s="2" t="s">
        <v>2</v>
      </c>
      <c r="E90" s="2">
        <v>100</v>
      </c>
      <c r="F90" s="2">
        <v>96.32</v>
      </c>
      <c r="G90" s="2">
        <v>117499999</v>
      </c>
      <c r="H90" s="2">
        <v>10.000484999999999</v>
      </c>
      <c r="I90" s="2">
        <v>3500</v>
      </c>
      <c r="J90" s="1" t="s">
        <v>0</v>
      </c>
      <c r="K90" s="1" t="s">
        <v>12</v>
      </c>
      <c r="L90" s="1">
        <v>0.98</v>
      </c>
      <c r="M90" s="1" t="s">
        <v>2</v>
      </c>
      <c r="N90" s="1">
        <v>100</v>
      </c>
      <c r="O90" s="1">
        <v>96.32</v>
      </c>
      <c r="P90" s="1">
        <v>127079999</v>
      </c>
      <c r="Q90" s="1">
        <v>10.000612</v>
      </c>
      <c r="R90" s="1">
        <v>3786</v>
      </c>
      <c r="S90" t="b">
        <f t="shared" si="6"/>
        <v>1</v>
      </c>
      <c r="T90" s="2">
        <f t="shared" si="7"/>
        <v>85.110511362642654</v>
      </c>
      <c r="U90" s="1">
        <f t="shared" si="8"/>
        <v>78.695405088884215</v>
      </c>
      <c r="V90">
        <f>raw[[#This Row],[b.OpDur]]-raw[[#This Row],[ns.OpDur]]</f>
        <v>6.4151062737584397</v>
      </c>
      <c r="W90">
        <f>INT(INDEX(_xlfn.TEXTSPLIT(raw[[#This Row],[b.corp]], "-"), 1, 3))</f>
        <v>100</v>
      </c>
      <c r="X90">
        <f>IF(raw[[#This Row],[b.tun]]=raw[[#This Row],[ns.tun]],raw[b.tun], 1/0)</f>
        <v>0.98</v>
      </c>
    </row>
    <row r="91" spans="1:24" x14ac:dyDescent="0.25">
      <c r="A91" s="2" t="s">
        <v>0</v>
      </c>
      <c r="B91" s="2" t="s">
        <v>13</v>
      </c>
      <c r="C91" s="2">
        <v>0.02</v>
      </c>
      <c r="D91" s="2" t="s">
        <v>2</v>
      </c>
      <c r="E91" s="2">
        <v>100</v>
      </c>
      <c r="F91" s="2">
        <v>98.91</v>
      </c>
      <c r="G91" s="2">
        <v>136649999</v>
      </c>
      <c r="H91" s="2">
        <v>10.000435</v>
      </c>
      <c r="I91" s="2">
        <v>4072</v>
      </c>
      <c r="J91" s="1" t="s">
        <v>0</v>
      </c>
      <c r="K91" s="1" t="s">
        <v>13</v>
      </c>
      <c r="L91" s="1">
        <v>0.02</v>
      </c>
      <c r="M91" s="1" t="s">
        <v>2</v>
      </c>
      <c r="N91" s="1">
        <v>100</v>
      </c>
      <c r="O91" s="1">
        <v>98.91</v>
      </c>
      <c r="P91" s="1">
        <v>150229999</v>
      </c>
      <c r="Q91" s="1">
        <v>10.00037</v>
      </c>
      <c r="R91" s="1">
        <v>4477</v>
      </c>
      <c r="S91" t="b">
        <f t="shared" si="6"/>
        <v>1</v>
      </c>
      <c r="T91" s="2">
        <f t="shared" si="7"/>
        <v>73.182839906204464</v>
      </c>
      <c r="U91" s="1">
        <f t="shared" si="8"/>
        <v>66.567064278553318</v>
      </c>
      <c r="V91">
        <f>raw[[#This Row],[b.OpDur]]-raw[[#This Row],[ns.OpDur]]</f>
        <v>6.6157756276511464</v>
      </c>
      <c r="W91">
        <f>INT(INDEX(_xlfn.TEXTSPLIT(raw[[#This Row],[b.corp]], "-"), 1, 3))</f>
        <v>100</v>
      </c>
      <c r="X91">
        <f>IF(raw[[#This Row],[b.tun]]=raw[[#This Row],[ns.tun]],raw[b.tun], 1/0)</f>
        <v>0.02</v>
      </c>
    </row>
    <row r="92" spans="1:24" x14ac:dyDescent="0.25">
      <c r="A92" s="2" t="s">
        <v>0</v>
      </c>
      <c r="B92" s="2" t="s">
        <v>13</v>
      </c>
      <c r="C92" s="2">
        <v>0.05</v>
      </c>
      <c r="D92" s="2" t="s">
        <v>2</v>
      </c>
      <c r="E92" s="2">
        <v>100</v>
      </c>
      <c r="F92" s="2">
        <v>98.91</v>
      </c>
      <c r="G92" s="2">
        <v>136789999</v>
      </c>
      <c r="H92" s="2">
        <v>10.000163000000001</v>
      </c>
      <c r="I92" s="2">
        <v>4076</v>
      </c>
      <c r="J92" s="1" t="s">
        <v>0</v>
      </c>
      <c r="K92" s="1" t="s">
        <v>13</v>
      </c>
      <c r="L92" s="1">
        <v>0.05</v>
      </c>
      <c r="M92" s="1" t="s">
        <v>2</v>
      </c>
      <c r="N92" s="1">
        <v>100</v>
      </c>
      <c r="O92" s="1">
        <v>98.91</v>
      </c>
      <c r="P92" s="1">
        <v>149369999</v>
      </c>
      <c r="Q92" s="1">
        <v>10.000641999999999</v>
      </c>
      <c r="R92" s="1">
        <v>4451</v>
      </c>
      <c r="S92" t="b">
        <f t="shared" si="6"/>
        <v>1</v>
      </c>
      <c r="T92" s="2">
        <f t="shared" si="7"/>
        <v>73.105951261831649</v>
      </c>
      <c r="U92" s="1">
        <f t="shared" si="8"/>
        <v>66.952146126746641</v>
      </c>
      <c r="V92">
        <f>raw[[#This Row],[b.OpDur]]-raw[[#This Row],[ns.OpDur]]</f>
        <v>6.1538051350850083</v>
      </c>
      <c r="W92">
        <f>INT(INDEX(_xlfn.TEXTSPLIT(raw[[#This Row],[b.corp]], "-"), 1, 3))</f>
        <v>100</v>
      </c>
      <c r="X92">
        <f>IF(raw[[#This Row],[b.tun]]=raw[[#This Row],[ns.tun]],raw[b.tun], 1/0)</f>
        <v>0.05</v>
      </c>
    </row>
    <row r="93" spans="1:24" x14ac:dyDescent="0.25">
      <c r="A93" s="2" t="s">
        <v>0</v>
      </c>
      <c r="B93" s="2" t="s">
        <v>13</v>
      </c>
      <c r="C93" s="2">
        <v>0.1</v>
      </c>
      <c r="D93" s="2" t="s">
        <v>2</v>
      </c>
      <c r="E93" s="2">
        <v>100</v>
      </c>
      <c r="F93" s="2">
        <v>98.91</v>
      </c>
      <c r="G93" s="2">
        <v>137679999</v>
      </c>
      <c r="H93" s="2">
        <v>10.000657</v>
      </c>
      <c r="I93" s="2">
        <v>4102</v>
      </c>
      <c r="J93" s="1" t="s">
        <v>0</v>
      </c>
      <c r="K93" s="1" t="s">
        <v>13</v>
      </c>
      <c r="L93" s="1">
        <v>0.1</v>
      </c>
      <c r="M93" s="1" t="s">
        <v>2</v>
      </c>
      <c r="N93" s="1">
        <v>100</v>
      </c>
      <c r="O93" s="1">
        <v>98.91</v>
      </c>
      <c r="P93" s="1">
        <v>148539999</v>
      </c>
      <c r="Q93" s="1">
        <v>10.00015</v>
      </c>
      <c r="R93" s="1">
        <v>4427</v>
      </c>
      <c r="S93" t="b">
        <f t="shared" si="6"/>
        <v>1</v>
      </c>
      <c r="T93" s="2">
        <f t="shared" si="7"/>
        <v>72.636963049367836</v>
      </c>
      <c r="U93" s="1">
        <f t="shared" si="8"/>
        <v>67.322943768163086</v>
      </c>
      <c r="V93">
        <f>raw[[#This Row],[b.OpDur]]-raw[[#This Row],[ns.OpDur]]</f>
        <v>5.3140192812047502</v>
      </c>
      <c r="W93">
        <f>INT(INDEX(_xlfn.TEXTSPLIT(raw[[#This Row],[b.corp]], "-"), 1, 3))</f>
        <v>100</v>
      </c>
      <c r="X93">
        <f>IF(raw[[#This Row],[b.tun]]=raw[[#This Row],[ns.tun]],raw[b.tun], 1/0)</f>
        <v>0.1</v>
      </c>
    </row>
    <row r="94" spans="1:24" x14ac:dyDescent="0.25">
      <c r="A94" s="2" t="s">
        <v>0</v>
      </c>
      <c r="B94" s="2" t="s">
        <v>13</v>
      </c>
      <c r="C94" s="2">
        <v>0.2</v>
      </c>
      <c r="D94" s="2" t="s">
        <v>2</v>
      </c>
      <c r="E94" s="2">
        <v>100</v>
      </c>
      <c r="F94" s="2">
        <v>98.91</v>
      </c>
      <c r="G94" s="2">
        <v>134279999</v>
      </c>
      <c r="H94" s="2">
        <v>10.000619</v>
      </c>
      <c r="I94" s="2">
        <v>4001</v>
      </c>
      <c r="J94" s="1" t="s">
        <v>0</v>
      </c>
      <c r="K94" s="1" t="s">
        <v>13</v>
      </c>
      <c r="L94" s="1">
        <v>0.2</v>
      </c>
      <c r="M94" s="1" t="s">
        <v>2</v>
      </c>
      <c r="N94" s="1">
        <v>100</v>
      </c>
      <c r="O94" s="1">
        <v>98.91</v>
      </c>
      <c r="P94" s="1">
        <v>144249999</v>
      </c>
      <c r="Q94" s="1">
        <v>10.000662999999999</v>
      </c>
      <c r="R94" s="1">
        <v>4299</v>
      </c>
      <c r="S94" t="b">
        <f t="shared" si="6"/>
        <v>1</v>
      </c>
      <c r="T94" s="2">
        <f t="shared" si="7"/>
        <v>74.475864421178613</v>
      </c>
      <c r="U94" s="1">
        <f t="shared" si="8"/>
        <v>69.32868678910701</v>
      </c>
      <c r="V94">
        <f>raw[[#This Row],[b.OpDur]]-raw[[#This Row],[ns.OpDur]]</f>
        <v>5.1471776320716032</v>
      </c>
      <c r="W94">
        <f>INT(INDEX(_xlfn.TEXTSPLIT(raw[[#This Row],[b.corp]], "-"), 1, 3))</f>
        <v>100</v>
      </c>
      <c r="X94">
        <f>IF(raw[[#This Row],[b.tun]]=raw[[#This Row],[ns.tun]],raw[b.tun], 1/0)</f>
        <v>0.2</v>
      </c>
    </row>
    <row r="95" spans="1:24" x14ac:dyDescent="0.25">
      <c r="A95" s="2" t="s">
        <v>0</v>
      </c>
      <c r="B95" s="2" t="s">
        <v>13</v>
      </c>
      <c r="C95" s="2">
        <v>0.4</v>
      </c>
      <c r="D95" s="2" t="s">
        <v>2</v>
      </c>
      <c r="E95" s="2">
        <v>100</v>
      </c>
      <c r="F95" s="2">
        <v>98.91</v>
      </c>
      <c r="G95" s="2">
        <v>128149999</v>
      </c>
      <c r="H95" s="2">
        <v>10.000195</v>
      </c>
      <c r="I95" s="2">
        <v>3818</v>
      </c>
      <c r="J95" s="1" t="s">
        <v>0</v>
      </c>
      <c r="K95" s="1" t="s">
        <v>13</v>
      </c>
      <c r="L95" s="1">
        <v>0.4</v>
      </c>
      <c r="M95" s="1" t="s">
        <v>2</v>
      </c>
      <c r="N95" s="1">
        <v>100</v>
      </c>
      <c r="O95" s="1">
        <v>98.91</v>
      </c>
      <c r="P95" s="1">
        <v>140039999</v>
      </c>
      <c r="Q95" s="1">
        <v>10.000194</v>
      </c>
      <c r="R95" s="1">
        <v>4173</v>
      </c>
      <c r="S95" t="b">
        <f t="shared" si="6"/>
        <v>1</v>
      </c>
      <c r="T95" s="2">
        <f t="shared" si="7"/>
        <v>78.035076691651014</v>
      </c>
      <c r="U95" s="1">
        <f t="shared" si="8"/>
        <v>71.409554922947407</v>
      </c>
      <c r="V95">
        <f>raw[[#This Row],[b.OpDur]]-raw[[#This Row],[ns.OpDur]]</f>
        <v>6.6255217687036065</v>
      </c>
      <c r="W95">
        <f>INT(INDEX(_xlfn.TEXTSPLIT(raw[[#This Row],[b.corp]], "-"), 1, 3))</f>
        <v>100</v>
      </c>
      <c r="X95">
        <f>IF(raw[[#This Row],[b.tun]]=raw[[#This Row],[ns.tun]],raw[b.tun], 1/0)</f>
        <v>0.4</v>
      </c>
    </row>
    <row r="96" spans="1:24" x14ac:dyDescent="0.25">
      <c r="A96" s="2" t="s">
        <v>0</v>
      </c>
      <c r="B96" s="2" t="s">
        <v>13</v>
      </c>
      <c r="C96" s="2">
        <v>0.5</v>
      </c>
      <c r="D96" s="2" t="s">
        <v>2</v>
      </c>
      <c r="E96" s="2">
        <v>100</v>
      </c>
      <c r="F96" s="2">
        <v>98.91</v>
      </c>
      <c r="G96" s="2">
        <v>127229999</v>
      </c>
      <c r="H96" s="2">
        <v>10.00056</v>
      </c>
      <c r="I96" s="2">
        <v>3790</v>
      </c>
      <c r="J96" s="1" t="s">
        <v>0</v>
      </c>
      <c r="K96" s="1" t="s">
        <v>13</v>
      </c>
      <c r="L96" s="1">
        <v>0.5</v>
      </c>
      <c r="M96" s="1" t="s">
        <v>2</v>
      </c>
      <c r="N96" s="1">
        <v>100</v>
      </c>
      <c r="O96" s="1">
        <v>98.91</v>
      </c>
      <c r="P96" s="1">
        <v>137369999</v>
      </c>
      <c r="Q96" s="1">
        <v>10.000548999999999</v>
      </c>
      <c r="R96" s="1">
        <v>4093</v>
      </c>
      <c r="S96" t="b">
        <f t="shared" si="6"/>
        <v>1</v>
      </c>
      <c r="T96" s="2">
        <f t="shared" si="7"/>
        <v>78.602217076178718</v>
      </c>
      <c r="U96" s="1">
        <f t="shared" si="8"/>
        <v>72.800095164883842</v>
      </c>
      <c r="V96">
        <f>raw[[#This Row],[b.OpDur]]-raw[[#This Row],[ns.OpDur]]</f>
        <v>5.8021219112948756</v>
      </c>
      <c r="W96">
        <f>INT(INDEX(_xlfn.TEXTSPLIT(raw[[#This Row],[b.corp]], "-"), 1, 3))</f>
        <v>100</v>
      </c>
      <c r="X96">
        <f>IF(raw[[#This Row],[b.tun]]=raw[[#This Row],[ns.tun]],raw[b.tun], 1/0)</f>
        <v>0.5</v>
      </c>
    </row>
    <row r="97" spans="1:24" x14ac:dyDescent="0.25">
      <c r="A97" s="2" t="s">
        <v>0</v>
      </c>
      <c r="B97" s="2" t="s">
        <v>13</v>
      </c>
      <c r="C97" s="2">
        <v>0.9</v>
      </c>
      <c r="D97" s="2" t="s">
        <v>2</v>
      </c>
      <c r="E97" s="2">
        <v>100</v>
      </c>
      <c r="F97" s="2">
        <v>98.91</v>
      </c>
      <c r="G97" s="2">
        <v>115909999</v>
      </c>
      <c r="H97" s="2">
        <v>10.000044000000001</v>
      </c>
      <c r="I97" s="2">
        <v>3453</v>
      </c>
      <c r="J97" s="1" t="s">
        <v>0</v>
      </c>
      <c r="K97" s="1" t="s">
        <v>13</v>
      </c>
      <c r="L97" s="1">
        <v>0.9</v>
      </c>
      <c r="M97" s="1" t="s">
        <v>2</v>
      </c>
      <c r="N97" s="1">
        <v>100</v>
      </c>
      <c r="O97" s="1">
        <v>98.91</v>
      </c>
      <c r="P97" s="1">
        <v>121509999</v>
      </c>
      <c r="Q97" s="1">
        <v>10.00066</v>
      </c>
      <c r="R97" s="1">
        <v>3620</v>
      </c>
      <c r="S97" t="b">
        <f t="shared" si="6"/>
        <v>1</v>
      </c>
      <c r="T97" s="2">
        <f t="shared" si="7"/>
        <v>86.274213495593258</v>
      </c>
      <c r="U97" s="1">
        <f t="shared" si="8"/>
        <v>82.303185600388318</v>
      </c>
      <c r="V97">
        <f>raw[[#This Row],[b.OpDur]]-raw[[#This Row],[ns.OpDur]]</f>
        <v>3.9710278952049407</v>
      </c>
      <c r="W97">
        <f>INT(INDEX(_xlfn.TEXTSPLIT(raw[[#This Row],[b.corp]], "-"), 1, 3))</f>
        <v>100</v>
      </c>
      <c r="X97">
        <f>IF(raw[[#This Row],[b.tun]]=raw[[#This Row],[ns.tun]],raw[b.tun], 1/0)</f>
        <v>0.9</v>
      </c>
    </row>
    <row r="98" spans="1:24" x14ac:dyDescent="0.25">
      <c r="A98" s="2" t="s">
        <v>0</v>
      </c>
      <c r="B98" s="2" t="s">
        <v>13</v>
      </c>
      <c r="C98" s="2">
        <v>0.98</v>
      </c>
      <c r="D98" s="2" t="s">
        <v>2</v>
      </c>
      <c r="E98" s="2">
        <v>100</v>
      </c>
      <c r="F98" s="2">
        <v>98.91</v>
      </c>
      <c r="G98" s="2">
        <v>115349999</v>
      </c>
      <c r="H98" s="2">
        <v>10.000033</v>
      </c>
      <c r="I98" s="2">
        <v>3436</v>
      </c>
      <c r="J98" s="1" t="s">
        <v>0</v>
      </c>
      <c r="K98" s="1" t="s">
        <v>13</v>
      </c>
      <c r="L98" s="1">
        <v>0.98</v>
      </c>
      <c r="M98" s="1" t="s">
        <v>2</v>
      </c>
      <c r="N98" s="1">
        <v>100</v>
      </c>
      <c r="O98" s="1">
        <v>98.91</v>
      </c>
      <c r="P98" s="1">
        <v>121449999</v>
      </c>
      <c r="Q98" s="1">
        <v>10.000088999999999</v>
      </c>
      <c r="R98" s="1">
        <v>3618</v>
      </c>
      <c r="S98" t="b">
        <f t="shared" si="6"/>
        <v>1</v>
      </c>
      <c r="T98" s="2">
        <f t="shared" si="7"/>
        <v>86.692961306397578</v>
      </c>
      <c r="U98" s="1">
        <f t="shared" si="8"/>
        <v>82.33914435849438</v>
      </c>
      <c r="V98">
        <f>raw[[#This Row],[b.OpDur]]-raw[[#This Row],[ns.OpDur]]</f>
        <v>4.3538169479031978</v>
      </c>
      <c r="W98">
        <f>INT(INDEX(_xlfn.TEXTSPLIT(raw[[#This Row],[b.corp]], "-"), 1, 3))</f>
        <v>100</v>
      </c>
      <c r="X98">
        <f>IF(raw[[#This Row],[b.tun]]=raw[[#This Row],[ns.tun]],raw[b.tun], 1/0)</f>
        <v>0.98</v>
      </c>
    </row>
    <row r="99" spans="1:24" x14ac:dyDescent="0.25">
      <c r="A99" s="2" t="s">
        <v>0</v>
      </c>
      <c r="B99" s="2" t="s">
        <v>14</v>
      </c>
      <c r="C99" s="2">
        <v>0.02</v>
      </c>
      <c r="D99" s="2" t="s">
        <v>2</v>
      </c>
      <c r="E99" s="2">
        <v>100</v>
      </c>
      <c r="F99" s="2">
        <v>98.03</v>
      </c>
      <c r="G99" s="2">
        <v>134519999</v>
      </c>
      <c r="H99" s="2">
        <v>10.000750999999999</v>
      </c>
      <c r="I99" s="2">
        <v>4008</v>
      </c>
      <c r="J99" s="1" t="s">
        <v>0</v>
      </c>
      <c r="K99" s="1" t="s">
        <v>14</v>
      </c>
      <c r="L99" s="1">
        <v>0.02</v>
      </c>
      <c r="M99" s="1" t="s">
        <v>2</v>
      </c>
      <c r="N99" s="1">
        <v>100</v>
      </c>
      <c r="O99" s="1">
        <v>98.03</v>
      </c>
      <c r="P99" s="1">
        <v>151229999</v>
      </c>
      <c r="Q99" s="1">
        <v>10.000544</v>
      </c>
      <c r="R99" s="1">
        <v>4507</v>
      </c>
      <c r="S99" t="b">
        <f t="shared" ref="S99:S130" si="9">A99&amp;B99&amp;C99=J99&amp;K99&amp;L99</f>
        <v>1</v>
      </c>
      <c r="T99" s="2">
        <f t="shared" ref="T99:T130" si="10">H99/G99*1000000000</f>
        <v>74.343971709366429</v>
      </c>
      <c r="U99" s="1">
        <f t="shared" ref="U99:U130" si="11">Q99/P99*1000000000</f>
        <v>66.128043814904743</v>
      </c>
      <c r="V99">
        <f>raw[[#This Row],[b.OpDur]]-raw[[#This Row],[ns.OpDur]]</f>
        <v>8.2159278944616858</v>
      </c>
      <c r="W99">
        <f>INT(INDEX(_xlfn.TEXTSPLIT(raw[[#This Row],[b.corp]], "-"), 1, 3))</f>
        <v>100</v>
      </c>
      <c r="X99">
        <f>IF(raw[[#This Row],[b.tun]]=raw[[#This Row],[ns.tun]],raw[b.tun], 1/0)</f>
        <v>0.02</v>
      </c>
    </row>
    <row r="100" spans="1:24" x14ac:dyDescent="0.25">
      <c r="A100" s="2" t="s">
        <v>0</v>
      </c>
      <c r="B100" s="2" t="s">
        <v>14</v>
      </c>
      <c r="C100" s="2">
        <v>0.05</v>
      </c>
      <c r="D100" s="2" t="s">
        <v>2</v>
      </c>
      <c r="E100" s="2">
        <v>100</v>
      </c>
      <c r="F100" s="2">
        <v>98.03</v>
      </c>
      <c r="G100" s="2">
        <v>134599999</v>
      </c>
      <c r="H100" s="2">
        <v>10.000365</v>
      </c>
      <c r="I100" s="2">
        <v>4010</v>
      </c>
      <c r="J100" s="1" t="s">
        <v>0</v>
      </c>
      <c r="K100" s="1" t="s">
        <v>14</v>
      </c>
      <c r="L100" s="1">
        <v>0.05</v>
      </c>
      <c r="M100" s="1" t="s">
        <v>2</v>
      </c>
      <c r="N100" s="1">
        <v>100</v>
      </c>
      <c r="O100" s="1">
        <v>98.03</v>
      </c>
      <c r="P100" s="1">
        <v>150559999</v>
      </c>
      <c r="Q100" s="1">
        <v>10.000368</v>
      </c>
      <c r="R100" s="1">
        <v>4487</v>
      </c>
      <c r="S100" t="b">
        <f t="shared" si="9"/>
        <v>1</v>
      </c>
      <c r="T100" s="2">
        <f t="shared" si="10"/>
        <v>74.296917342473392</v>
      </c>
      <c r="U100" s="1">
        <f t="shared" si="11"/>
        <v>66.421148156357262</v>
      </c>
      <c r="V100">
        <f>raw[[#This Row],[b.OpDur]]-raw[[#This Row],[ns.OpDur]]</f>
        <v>7.8757691861161305</v>
      </c>
      <c r="W100">
        <f>INT(INDEX(_xlfn.TEXTSPLIT(raw[[#This Row],[b.corp]], "-"), 1, 3))</f>
        <v>100</v>
      </c>
      <c r="X100">
        <f>IF(raw[[#This Row],[b.tun]]=raw[[#This Row],[ns.tun]],raw[b.tun], 1/0)</f>
        <v>0.05</v>
      </c>
    </row>
    <row r="101" spans="1:24" x14ac:dyDescent="0.25">
      <c r="A101" s="2" t="s">
        <v>0</v>
      </c>
      <c r="B101" s="2" t="s">
        <v>14</v>
      </c>
      <c r="C101" s="2">
        <v>0.1</v>
      </c>
      <c r="D101" s="2" t="s">
        <v>2</v>
      </c>
      <c r="E101" s="2">
        <v>100</v>
      </c>
      <c r="F101" s="2">
        <v>98.03</v>
      </c>
      <c r="G101" s="2">
        <v>133059999</v>
      </c>
      <c r="H101" s="2">
        <v>10.000479</v>
      </c>
      <c r="I101" s="2">
        <v>3965</v>
      </c>
      <c r="J101" s="1" t="s">
        <v>0</v>
      </c>
      <c r="K101" s="1" t="s">
        <v>14</v>
      </c>
      <c r="L101" s="1">
        <v>0.1</v>
      </c>
      <c r="M101" s="1" t="s">
        <v>2</v>
      </c>
      <c r="N101" s="1">
        <v>100</v>
      </c>
      <c r="O101" s="1">
        <v>98.03</v>
      </c>
      <c r="P101" s="1">
        <v>149439999</v>
      </c>
      <c r="Q101" s="1">
        <v>10.00051</v>
      </c>
      <c r="R101" s="1">
        <v>4453</v>
      </c>
      <c r="S101" t="b">
        <f t="shared" si="9"/>
        <v>1</v>
      </c>
      <c r="T101" s="2">
        <f t="shared" si="10"/>
        <v>75.157666279555585</v>
      </c>
      <c r="U101" s="1">
        <f t="shared" si="11"/>
        <v>66.919901411401909</v>
      </c>
      <c r="V101">
        <f>raw[[#This Row],[b.OpDur]]-raw[[#This Row],[ns.OpDur]]</f>
        <v>8.2377648681536755</v>
      </c>
      <c r="W101">
        <f>INT(INDEX(_xlfn.TEXTSPLIT(raw[[#This Row],[b.corp]], "-"), 1, 3))</f>
        <v>100</v>
      </c>
      <c r="X101">
        <f>IF(raw[[#This Row],[b.tun]]=raw[[#This Row],[ns.tun]],raw[b.tun], 1/0)</f>
        <v>0.1</v>
      </c>
    </row>
    <row r="102" spans="1:24" x14ac:dyDescent="0.25">
      <c r="A102" s="2" t="s">
        <v>0</v>
      </c>
      <c r="B102" s="2" t="s">
        <v>14</v>
      </c>
      <c r="C102" s="2">
        <v>0.2</v>
      </c>
      <c r="D102" s="2" t="s">
        <v>2</v>
      </c>
      <c r="E102" s="2">
        <v>100</v>
      </c>
      <c r="F102" s="2">
        <v>98.03</v>
      </c>
      <c r="G102" s="2">
        <v>132069999</v>
      </c>
      <c r="H102" s="2">
        <v>10.000052</v>
      </c>
      <c r="I102" s="2">
        <v>3935</v>
      </c>
      <c r="J102" s="1" t="s">
        <v>0</v>
      </c>
      <c r="K102" s="1" t="s">
        <v>14</v>
      </c>
      <c r="L102" s="1">
        <v>0.2</v>
      </c>
      <c r="M102" s="1" t="s">
        <v>2</v>
      </c>
      <c r="N102" s="1">
        <v>100</v>
      </c>
      <c r="O102" s="1">
        <v>98.03</v>
      </c>
      <c r="P102" s="1">
        <v>150009999</v>
      </c>
      <c r="Q102" s="1">
        <v>10.00048</v>
      </c>
      <c r="R102" s="1">
        <v>4470</v>
      </c>
      <c r="S102" t="b">
        <f t="shared" si="9"/>
        <v>1</v>
      </c>
      <c r="T102" s="2">
        <f t="shared" si="10"/>
        <v>75.717816882848624</v>
      </c>
      <c r="U102" s="1">
        <f t="shared" si="11"/>
        <v>66.665422749586185</v>
      </c>
      <c r="V102">
        <f>raw[[#This Row],[b.OpDur]]-raw[[#This Row],[ns.OpDur]]</f>
        <v>9.0523941332624389</v>
      </c>
      <c r="W102">
        <f>INT(INDEX(_xlfn.TEXTSPLIT(raw[[#This Row],[b.corp]], "-"), 1, 3))</f>
        <v>100</v>
      </c>
      <c r="X102">
        <f>IF(raw[[#This Row],[b.tun]]=raw[[#This Row],[ns.tun]],raw[b.tun], 1/0)</f>
        <v>0.2</v>
      </c>
    </row>
    <row r="103" spans="1:24" x14ac:dyDescent="0.25">
      <c r="A103" s="2" t="s">
        <v>0</v>
      </c>
      <c r="B103" s="2" t="s">
        <v>14</v>
      </c>
      <c r="C103" s="2">
        <v>0.4</v>
      </c>
      <c r="D103" s="2" t="s">
        <v>2</v>
      </c>
      <c r="E103" s="2">
        <v>100</v>
      </c>
      <c r="F103" s="2">
        <v>98.03</v>
      </c>
      <c r="G103" s="2">
        <v>124499999</v>
      </c>
      <c r="H103" s="2">
        <v>10.000118000000001</v>
      </c>
      <c r="I103" s="2">
        <v>3709</v>
      </c>
      <c r="J103" s="1" t="s">
        <v>0</v>
      </c>
      <c r="K103" s="1" t="s">
        <v>14</v>
      </c>
      <c r="L103" s="1">
        <v>0.4</v>
      </c>
      <c r="M103" s="1" t="s">
        <v>2</v>
      </c>
      <c r="N103" s="1">
        <v>100</v>
      </c>
      <c r="O103" s="1">
        <v>98.03</v>
      </c>
      <c r="P103" s="1">
        <v>141009999</v>
      </c>
      <c r="Q103" s="1">
        <v>10.000294</v>
      </c>
      <c r="R103" s="1">
        <v>4202</v>
      </c>
      <c r="S103" t="b">
        <f t="shared" si="9"/>
        <v>1</v>
      </c>
      <c r="T103" s="2">
        <f t="shared" si="10"/>
        <v>80.322233576885409</v>
      </c>
      <c r="U103" s="1">
        <f t="shared" si="11"/>
        <v>70.919041705687832</v>
      </c>
      <c r="V103">
        <f>raw[[#This Row],[b.OpDur]]-raw[[#This Row],[ns.OpDur]]</f>
        <v>9.4031918711975777</v>
      </c>
      <c r="W103">
        <f>INT(INDEX(_xlfn.TEXTSPLIT(raw[[#This Row],[b.corp]], "-"), 1, 3))</f>
        <v>100</v>
      </c>
      <c r="X103">
        <f>IF(raw[[#This Row],[b.tun]]=raw[[#This Row],[ns.tun]],raw[b.tun], 1/0)</f>
        <v>0.4</v>
      </c>
    </row>
    <row r="104" spans="1:24" x14ac:dyDescent="0.25">
      <c r="A104" s="2" t="s">
        <v>0</v>
      </c>
      <c r="B104" s="2" t="s">
        <v>14</v>
      </c>
      <c r="C104" s="2">
        <v>0.5</v>
      </c>
      <c r="D104" s="2" t="s">
        <v>2</v>
      </c>
      <c r="E104" s="2">
        <v>100</v>
      </c>
      <c r="F104" s="2">
        <v>98.03</v>
      </c>
      <c r="G104" s="2">
        <v>124559999</v>
      </c>
      <c r="H104" s="2">
        <v>10.000230999999999</v>
      </c>
      <c r="I104" s="2">
        <v>3711</v>
      </c>
      <c r="J104" s="1" t="s">
        <v>0</v>
      </c>
      <c r="K104" s="1" t="s">
        <v>14</v>
      </c>
      <c r="L104" s="1">
        <v>0.5</v>
      </c>
      <c r="M104" s="1" t="s">
        <v>2</v>
      </c>
      <c r="N104" s="1">
        <v>100</v>
      </c>
      <c r="O104" s="1">
        <v>98.03</v>
      </c>
      <c r="P104" s="1">
        <v>137909999</v>
      </c>
      <c r="Q104" s="1">
        <v>10.000363</v>
      </c>
      <c r="R104" s="1">
        <v>4109</v>
      </c>
      <c r="S104" t="b">
        <f t="shared" si="9"/>
        <v>1</v>
      </c>
      <c r="T104" s="2">
        <f t="shared" si="10"/>
        <v>80.284449905944513</v>
      </c>
      <c r="U104" s="1">
        <f t="shared" si="11"/>
        <v>72.513690613542821</v>
      </c>
      <c r="V104">
        <f>raw[[#This Row],[b.OpDur]]-raw[[#This Row],[ns.OpDur]]</f>
        <v>7.7707592924016922</v>
      </c>
      <c r="W104">
        <f>INT(INDEX(_xlfn.TEXTSPLIT(raw[[#This Row],[b.corp]], "-"), 1, 3))</f>
        <v>100</v>
      </c>
      <c r="X104">
        <f>IF(raw[[#This Row],[b.tun]]=raw[[#This Row],[ns.tun]],raw[b.tun], 1/0)</f>
        <v>0.5</v>
      </c>
    </row>
    <row r="105" spans="1:24" x14ac:dyDescent="0.25">
      <c r="A105" s="2" t="s">
        <v>0</v>
      </c>
      <c r="B105" s="2" t="s">
        <v>14</v>
      </c>
      <c r="C105" s="2">
        <v>0.9</v>
      </c>
      <c r="D105" s="2" t="s">
        <v>2</v>
      </c>
      <c r="E105" s="2">
        <v>100</v>
      </c>
      <c r="F105" s="2">
        <v>98.03</v>
      </c>
      <c r="G105" s="2">
        <v>113229999</v>
      </c>
      <c r="H105" s="2">
        <v>10.000297</v>
      </c>
      <c r="I105" s="2">
        <v>3373</v>
      </c>
      <c r="J105" s="1" t="s">
        <v>0</v>
      </c>
      <c r="K105" s="1" t="s">
        <v>14</v>
      </c>
      <c r="L105" s="1">
        <v>0.9</v>
      </c>
      <c r="M105" s="1" t="s">
        <v>2</v>
      </c>
      <c r="N105" s="1">
        <v>100</v>
      </c>
      <c r="O105" s="1">
        <v>98.03</v>
      </c>
      <c r="P105" s="1">
        <v>119619999</v>
      </c>
      <c r="Q105" s="1">
        <v>10.000308</v>
      </c>
      <c r="R105" s="1">
        <v>3563</v>
      </c>
      <c r="S105" t="b">
        <f t="shared" si="9"/>
        <v>1</v>
      </c>
      <c r="T105" s="2">
        <f t="shared" si="10"/>
        <v>88.318441122656907</v>
      </c>
      <c r="U105" s="1">
        <f t="shared" si="11"/>
        <v>83.600636044145091</v>
      </c>
      <c r="V105">
        <f>raw[[#This Row],[b.OpDur]]-raw[[#This Row],[ns.OpDur]]</f>
        <v>4.717805078511816</v>
      </c>
      <c r="W105">
        <f>INT(INDEX(_xlfn.TEXTSPLIT(raw[[#This Row],[b.corp]], "-"), 1, 3))</f>
        <v>100</v>
      </c>
      <c r="X105">
        <f>IF(raw[[#This Row],[b.tun]]=raw[[#This Row],[ns.tun]],raw[b.tun], 1/0)</f>
        <v>0.9</v>
      </c>
    </row>
    <row r="106" spans="1:24" x14ac:dyDescent="0.25">
      <c r="A106" s="2" t="s">
        <v>0</v>
      </c>
      <c r="B106" s="2" t="s">
        <v>14</v>
      </c>
      <c r="C106" s="2">
        <v>0.98</v>
      </c>
      <c r="D106" s="2" t="s">
        <v>2</v>
      </c>
      <c r="E106" s="2">
        <v>100</v>
      </c>
      <c r="F106" s="2">
        <v>98.03</v>
      </c>
      <c r="G106" s="2">
        <v>111429999</v>
      </c>
      <c r="H106" s="2">
        <v>10.00029</v>
      </c>
      <c r="I106" s="2">
        <v>3319</v>
      </c>
      <c r="J106" s="1" t="s">
        <v>0</v>
      </c>
      <c r="K106" s="1" t="s">
        <v>14</v>
      </c>
      <c r="L106" s="1">
        <v>0.98</v>
      </c>
      <c r="M106" s="1" t="s">
        <v>2</v>
      </c>
      <c r="N106" s="1">
        <v>100</v>
      </c>
      <c r="O106" s="1">
        <v>98.03</v>
      </c>
      <c r="P106" s="1">
        <v>119859999</v>
      </c>
      <c r="Q106" s="1">
        <v>10.000265000000001</v>
      </c>
      <c r="R106" s="1">
        <v>3570</v>
      </c>
      <c r="S106" t="b">
        <f t="shared" si="9"/>
        <v>1</v>
      </c>
      <c r="T106" s="2">
        <f t="shared" si="10"/>
        <v>89.745042535628116</v>
      </c>
      <c r="U106" s="1">
        <f t="shared" si="11"/>
        <v>83.432880722783921</v>
      </c>
      <c r="V106">
        <f>raw[[#This Row],[b.OpDur]]-raw[[#This Row],[ns.OpDur]]</f>
        <v>6.3121618128441952</v>
      </c>
      <c r="W106">
        <f>INT(INDEX(_xlfn.TEXTSPLIT(raw[[#This Row],[b.corp]], "-"), 1, 3))</f>
        <v>100</v>
      </c>
      <c r="X106">
        <f>IF(raw[[#This Row],[b.tun]]=raw[[#This Row],[ns.tun]],raw[b.tun], 1/0)</f>
        <v>0.98</v>
      </c>
    </row>
    <row r="107" spans="1:24" x14ac:dyDescent="0.25">
      <c r="A107" s="2" t="s">
        <v>0</v>
      </c>
      <c r="B107" s="2" t="s">
        <v>15</v>
      </c>
      <c r="C107" s="2">
        <v>0.02</v>
      </c>
      <c r="D107" s="2" t="s">
        <v>2</v>
      </c>
      <c r="E107" s="2">
        <v>100</v>
      </c>
      <c r="F107" s="2">
        <v>97.7</v>
      </c>
      <c r="G107" s="2">
        <v>138389999</v>
      </c>
      <c r="H107" s="2">
        <v>10.000548999999999</v>
      </c>
      <c r="I107" s="2">
        <v>4124</v>
      </c>
      <c r="J107" s="1" t="s">
        <v>0</v>
      </c>
      <c r="K107" s="1" t="s">
        <v>15</v>
      </c>
      <c r="L107" s="1">
        <v>0.02</v>
      </c>
      <c r="M107" s="1" t="s">
        <v>2</v>
      </c>
      <c r="N107" s="1">
        <v>100</v>
      </c>
      <c r="O107" s="1">
        <v>97.7</v>
      </c>
      <c r="P107" s="1">
        <v>153699999</v>
      </c>
      <c r="Q107" s="1">
        <v>10.000391</v>
      </c>
      <c r="R107" s="1">
        <v>4581</v>
      </c>
      <c r="S107" t="b">
        <f t="shared" si="9"/>
        <v>1</v>
      </c>
      <c r="T107" s="2">
        <f t="shared" si="10"/>
        <v>72.263523898139482</v>
      </c>
      <c r="U107" s="1">
        <f t="shared" si="11"/>
        <v>65.064353058323704</v>
      </c>
      <c r="V107">
        <f>raw[[#This Row],[b.OpDur]]-raw[[#This Row],[ns.OpDur]]</f>
        <v>7.1991708398157783</v>
      </c>
      <c r="W107">
        <f>INT(INDEX(_xlfn.TEXTSPLIT(raw[[#This Row],[b.corp]], "-"), 1, 3))</f>
        <v>100</v>
      </c>
      <c r="X107">
        <f>IF(raw[[#This Row],[b.tun]]=raw[[#This Row],[ns.tun]],raw[b.tun], 1/0)</f>
        <v>0.02</v>
      </c>
    </row>
    <row r="108" spans="1:24" x14ac:dyDescent="0.25">
      <c r="A108" s="2" t="s">
        <v>0</v>
      </c>
      <c r="B108" s="2" t="s">
        <v>15</v>
      </c>
      <c r="C108" s="2">
        <v>0.05</v>
      </c>
      <c r="D108" s="2" t="s">
        <v>2</v>
      </c>
      <c r="E108" s="2">
        <v>100</v>
      </c>
      <c r="F108" s="2">
        <v>97.7</v>
      </c>
      <c r="G108" s="2">
        <v>136849999</v>
      </c>
      <c r="H108" s="2">
        <v>10.000539</v>
      </c>
      <c r="I108" s="2">
        <v>4078</v>
      </c>
      <c r="J108" s="1" t="s">
        <v>0</v>
      </c>
      <c r="K108" s="1" t="s">
        <v>15</v>
      </c>
      <c r="L108" s="1">
        <v>0.05</v>
      </c>
      <c r="M108" s="1" t="s">
        <v>2</v>
      </c>
      <c r="N108" s="1">
        <v>100</v>
      </c>
      <c r="O108" s="1">
        <v>97.7</v>
      </c>
      <c r="P108" s="1">
        <v>152169999</v>
      </c>
      <c r="Q108" s="1">
        <v>10.000226</v>
      </c>
      <c r="R108" s="1">
        <v>4535</v>
      </c>
      <c r="S108" t="b">
        <f t="shared" si="9"/>
        <v>1</v>
      </c>
      <c r="T108" s="2">
        <f t="shared" si="10"/>
        <v>73.076646496723754</v>
      </c>
      <c r="U108" s="1">
        <f t="shared" si="11"/>
        <v>65.717461166573315</v>
      </c>
      <c r="V108">
        <f>raw[[#This Row],[b.OpDur]]-raw[[#This Row],[ns.OpDur]]</f>
        <v>7.3591853301504386</v>
      </c>
      <c r="W108">
        <f>INT(INDEX(_xlfn.TEXTSPLIT(raw[[#This Row],[b.corp]], "-"), 1, 3))</f>
        <v>100</v>
      </c>
      <c r="X108">
        <f>IF(raw[[#This Row],[b.tun]]=raw[[#This Row],[ns.tun]],raw[b.tun], 1/0)</f>
        <v>0.05</v>
      </c>
    </row>
    <row r="109" spans="1:24" x14ac:dyDescent="0.25">
      <c r="A109" s="2" t="s">
        <v>0</v>
      </c>
      <c r="B109" s="2" t="s">
        <v>15</v>
      </c>
      <c r="C109" s="2">
        <v>0.1</v>
      </c>
      <c r="D109" s="2" t="s">
        <v>2</v>
      </c>
      <c r="E109" s="2">
        <v>100</v>
      </c>
      <c r="F109" s="2">
        <v>97.7</v>
      </c>
      <c r="G109" s="2">
        <v>133669999</v>
      </c>
      <c r="H109" s="2">
        <v>10.000284000000001</v>
      </c>
      <c r="I109" s="2">
        <v>3983</v>
      </c>
      <c r="J109" s="1" t="s">
        <v>0</v>
      </c>
      <c r="K109" s="1" t="s">
        <v>15</v>
      </c>
      <c r="L109" s="1">
        <v>0.1</v>
      </c>
      <c r="M109" s="1" t="s">
        <v>2</v>
      </c>
      <c r="N109" s="1">
        <v>100</v>
      </c>
      <c r="O109" s="1">
        <v>97.7</v>
      </c>
      <c r="P109" s="1">
        <v>151049999</v>
      </c>
      <c r="Q109" s="1">
        <v>10.000524</v>
      </c>
      <c r="R109" s="1">
        <v>4502</v>
      </c>
      <c r="S109" t="b">
        <f t="shared" si="9"/>
        <v>1</v>
      </c>
      <c r="T109" s="2">
        <f t="shared" si="10"/>
        <v>74.813227162513854</v>
      </c>
      <c r="U109" s="1">
        <f t="shared" si="11"/>
        <v>66.206713447247353</v>
      </c>
      <c r="V109">
        <f>raw[[#This Row],[b.OpDur]]-raw[[#This Row],[ns.OpDur]]</f>
        <v>8.6065137152665017</v>
      </c>
      <c r="W109">
        <f>INT(INDEX(_xlfn.TEXTSPLIT(raw[[#This Row],[b.corp]], "-"), 1, 3))</f>
        <v>100</v>
      </c>
      <c r="X109">
        <f>IF(raw[[#This Row],[b.tun]]=raw[[#This Row],[ns.tun]],raw[b.tun], 1/0)</f>
        <v>0.1</v>
      </c>
    </row>
    <row r="110" spans="1:24" x14ac:dyDescent="0.25">
      <c r="A110" s="2" t="s">
        <v>0</v>
      </c>
      <c r="B110" s="2" t="s">
        <v>15</v>
      </c>
      <c r="C110" s="2">
        <v>0.2</v>
      </c>
      <c r="D110" s="2" t="s">
        <v>2</v>
      </c>
      <c r="E110" s="2">
        <v>100</v>
      </c>
      <c r="F110" s="2">
        <v>97.7</v>
      </c>
      <c r="G110" s="2">
        <v>132879999</v>
      </c>
      <c r="H110" s="2">
        <v>10.000501999999999</v>
      </c>
      <c r="I110" s="2">
        <v>3959</v>
      </c>
      <c r="J110" s="1" t="s">
        <v>0</v>
      </c>
      <c r="K110" s="1" t="s">
        <v>15</v>
      </c>
      <c r="L110" s="1">
        <v>0.2</v>
      </c>
      <c r="M110" s="1" t="s">
        <v>2</v>
      </c>
      <c r="N110" s="1">
        <v>100</v>
      </c>
      <c r="O110" s="1">
        <v>97.7</v>
      </c>
      <c r="P110" s="1">
        <v>148859999</v>
      </c>
      <c r="Q110" s="1">
        <v>10.000538000000001</v>
      </c>
      <c r="R110" s="1">
        <v>4436</v>
      </c>
      <c r="S110" t="b">
        <f t="shared" si="9"/>
        <v>1</v>
      </c>
      <c r="T110" s="2">
        <f t="shared" si="10"/>
        <v>75.259648368901622</v>
      </c>
      <c r="U110" s="1">
        <f t="shared" si="11"/>
        <v>67.180828074572275</v>
      </c>
      <c r="V110">
        <f>raw[[#This Row],[b.OpDur]]-raw[[#This Row],[ns.OpDur]]</f>
        <v>8.078820294329347</v>
      </c>
      <c r="W110">
        <f>INT(INDEX(_xlfn.TEXTSPLIT(raw[[#This Row],[b.corp]], "-"), 1, 3))</f>
        <v>100</v>
      </c>
      <c r="X110">
        <f>IF(raw[[#This Row],[b.tun]]=raw[[#This Row],[ns.tun]],raw[b.tun], 1/0)</f>
        <v>0.2</v>
      </c>
    </row>
    <row r="111" spans="1:24" x14ac:dyDescent="0.25">
      <c r="A111" s="2" t="s">
        <v>0</v>
      </c>
      <c r="B111" s="2" t="s">
        <v>15</v>
      </c>
      <c r="C111" s="2">
        <v>0.4</v>
      </c>
      <c r="D111" s="2" t="s">
        <v>2</v>
      </c>
      <c r="E111" s="2">
        <v>100</v>
      </c>
      <c r="F111" s="2">
        <v>97.7</v>
      </c>
      <c r="G111" s="2">
        <v>125909999</v>
      </c>
      <c r="H111" s="2">
        <v>10.000442</v>
      </c>
      <c r="I111" s="2">
        <v>3751</v>
      </c>
      <c r="J111" s="1" t="s">
        <v>0</v>
      </c>
      <c r="K111" s="1" t="s">
        <v>15</v>
      </c>
      <c r="L111" s="1">
        <v>0.4</v>
      </c>
      <c r="M111" s="1" t="s">
        <v>2</v>
      </c>
      <c r="N111" s="1">
        <v>100</v>
      </c>
      <c r="O111" s="1">
        <v>97.7</v>
      </c>
      <c r="P111" s="1">
        <v>139199999</v>
      </c>
      <c r="Q111" s="1">
        <v>10.000170000000001</v>
      </c>
      <c r="R111" s="1">
        <v>4148</v>
      </c>
      <c r="S111" t="b">
        <f t="shared" si="9"/>
        <v>1</v>
      </c>
      <c r="T111" s="2">
        <f t="shared" si="10"/>
        <v>79.4253203035924</v>
      </c>
      <c r="U111" s="1">
        <f t="shared" si="11"/>
        <v>71.840302240232063</v>
      </c>
      <c r="V111">
        <f>raw[[#This Row],[b.OpDur]]-raw[[#This Row],[ns.OpDur]]</f>
        <v>7.5850180633603372</v>
      </c>
      <c r="W111">
        <f>INT(INDEX(_xlfn.TEXTSPLIT(raw[[#This Row],[b.corp]], "-"), 1, 3))</f>
        <v>100</v>
      </c>
      <c r="X111">
        <f>IF(raw[[#This Row],[b.tun]]=raw[[#This Row],[ns.tun]],raw[b.tun], 1/0)</f>
        <v>0.4</v>
      </c>
    </row>
    <row r="112" spans="1:24" x14ac:dyDescent="0.25">
      <c r="A112" s="2" t="s">
        <v>0</v>
      </c>
      <c r="B112" s="2" t="s">
        <v>15</v>
      </c>
      <c r="C112" s="2">
        <v>0.5</v>
      </c>
      <c r="D112" s="2" t="s">
        <v>2</v>
      </c>
      <c r="E112" s="2">
        <v>100</v>
      </c>
      <c r="F112" s="2">
        <v>97.7</v>
      </c>
      <c r="G112" s="2">
        <v>126029999</v>
      </c>
      <c r="H112" s="2">
        <v>10.000761000000001</v>
      </c>
      <c r="I112" s="2">
        <v>3755</v>
      </c>
      <c r="J112" s="1" t="s">
        <v>0</v>
      </c>
      <c r="K112" s="1" t="s">
        <v>15</v>
      </c>
      <c r="L112" s="1">
        <v>0.5</v>
      </c>
      <c r="M112" s="1" t="s">
        <v>2</v>
      </c>
      <c r="N112" s="1">
        <v>100</v>
      </c>
      <c r="O112" s="1">
        <v>97.7</v>
      </c>
      <c r="P112" s="1">
        <v>139039999</v>
      </c>
      <c r="Q112" s="1">
        <v>10.000702</v>
      </c>
      <c r="R112" s="1">
        <v>4143</v>
      </c>
      <c r="S112" t="b">
        <f t="shared" si="9"/>
        <v>1</v>
      </c>
      <c r="T112" s="2">
        <f t="shared" si="10"/>
        <v>79.352226290186678</v>
      </c>
      <c r="U112" s="1">
        <f t="shared" si="11"/>
        <v>71.926798561038552</v>
      </c>
      <c r="V112">
        <f>raw[[#This Row],[b.OpDur]]-raw[[#This Row],[ns.OpDur]]</f>
        <v>7.4254277291481259</v>
      </c>
      <c r="W112">
        <f>INT(INDEX(_xlfn.TEXTSPLIT(raw[[#This Row],[b.corp]], "-"), 1, 3))</f>
        <v>100</v>
      </c>
      <c r="X112">
        <f>IF(raw[[#This Row],[b.tun]]=raw[[#This Row],[ns.tun]],raw[b.tun], 1/0)</f>
        <v>0.5</v>
      </c>
    </row>
    <row r="113" spans="1:24" x14ac:dyDescent="0.25">
      <c r="A113" s="2" t="s">
        <v>0</v>
      </c>
      <c r="B113" s="2" t="s">
        <v>15</v>
      </c>
      <c r="C113" s="2">
        <v>0.9</v>
      </c>
      <c r="D113" s="2" t="s">
        <v>2</v>
      </c>
      <c r="E113" s="2">
        <v>100</v>
      </c>
      <c r="F113" s="2">
        <v>97.7</v>
      </c>
      <c r="G113" s="2">
        <v>111179999</v>
      </c>
      <c r="H113" s="2">
        <v>10.000062</v>
      </c>
      <c r="I113" s="2">
        <v>3311</v>
      </c>
      <c r="J113" s="1" t="s">
        <v>0</v>
      </c>
      <c r="K113" s="1" t="s">
        <v>15</v>
      </c>
      <c r="L113" s="1">
        <v>0.9</v>
      </c>
      <c r="M113" s="1" t="s">
        <v>2</v>
      </c>
      <c r="N113" s="1">
        <v>100</v>
      </c>
      <c r="O113" s="1">
        <v>97.7</v>
      </c>
      <c r="P113" s="1">
        <v>120249999</v>
      </c>
      <c r="Q113" s="1">
        <v>10.000572999999999</v>
      </c>
      <c r="R113" s="1">
        <v>3582</v>
      </c>
      <c r="S113" t="b">
        <f t="shared" si="9"/>
        <v>1</v>
      </c>
      <c r="T113" s="2">
        <f t="shared" si="10"/>
        <v>89.944793037819679</v>
      </c>
      <c r="U113" s="1">
        <f t="shared" si="11"/>
        <v>83.164848924447796</v>
      </c>
      <c r="V113">
        <f>raw[[#This Row],[b.OpDur]]-raw[[#This Row],[ns.OpDur]]</f>
        <v>6.779944113371883</v>
      </c>
      <c r="W113">
        <f>INT(INDEX(_xlfn.TEXTSPLIT(raw[[#This Row],[b.corp]], "-"), 1, 3))</f>
        <v>100</v>
      </c>
      <c r="X113">
        <f>IF(raw[[#This Row],[b.tun]]=raw[[#This Row],[ns.tun]],raw[b.tun], 1/0)</f>
        <v>0.9</v>
      </c>
    </row>
    <row r="114" spans="1:24" x14ac:dyDescent="0.25">
      <c r="A114" s="2" t="s">
        <v>0</v>
      </c>
      <c r="B114" s="2" t="s">
        <v>15</v>
      </c>
      <c r="C114" s="2">
        <v>0.98</v>
      </c>
      <c r="D114" s="2" t="s">
        <v>2</v>
      </c>
      <c r="E114" s="2">
        <v>100</v>
      </c>
      <c r="F114" s="2">
        <v>97.7</v>
      </c>
      <c r="G114" s="2">
        <v>110949999</v>
      </c>
      <c r="H114" s="2">
        <v>10.00042</v>
      </c>
      <c r="I114" s="2">
        <v>3305</v>
      </c>
      <c r="J114" s="1" t="s">
        <v>0</v>
      </c>
      <c r="K114" s="1" t="s">
        <v>15</v>
      </c>
      <c r="L114" s="1">
        <v>0.98</v>
      </c>
      <c r="M114" s="1" t="s">
        <v>2</v>
      </c>
      <c r="N114" s="1">
        <v>100</v>
      </c>
      <c r="O114" s="1">
        <v>97.7</v>
      </c>
      <c r="P114" s="1">
        <v>124669999</v>
      </c>
      <c r="Q114" s="1">
        <v>10.000102</v>
      </c>
      <c r="R114" s="1">
        <v>3714</v>
      </c>
      <c r="S114" t="b">
        <f t="shared" si="9"/>
        <v>1</v>
      </c>
      <c r="T114" s="2">
        <f t="shared" si="10"/>
        <v>90.134475801121923</v>
      </c>
      <c r="U114" s="1">
        <f t="shared" si="11"/>
        <v>80.212577847217275</v>
      </c>
      <c r="V114">
        <f>raw[[#This Row],[b.OpDur]]-raw[[#This Row],[ns.OpDur]]</f>
        <v>9.9218979539046472</v>
      </c>
      <c r="W114">
        <f>INT(INDEX(_xlfn.TEXTSPLIT(raw[[#This Row],[b.corp]], "-"), 1, 3))</f>
        <v>100</v>
      </c>
      <c r="X114">
        <f>IF(raw[[#This Row],[b.tun]]=raw[[#This Row],[ns.tun]],raw[b.tun], 1/0)</f>
        <v>0.98</v>
      </c>
    </row>
    <row r="115" spans="1:24" x14ac:dyDescent="0.25">
      <c r="A115" s="2" t="s">
        <v>0</v>
      </c>
      <c r="B115" s="2" t="s">
        <v>16</v>
      </c>
      <c r="C115" s="2">
        <v>0.02</v>
      </c>
      <c r="D115" s="2" t="s">
        <v>2</v>
      </c>
      <c r="E115" s="2">
        <v>100</v>
      </c>
      <c r="F115" s="2">
        <v>100.16</v>
      </c>
      <c r="G115" s="2">
        <v>147629999</v>
      </c>
      <c r="H115" s="2">
        <v>10.000268999999999</v>
      </c>
      <c r="I115" s="2">
        <v>4399</v>
      </c>
      <c r="J115" s="1" t="s">
        <v>0</v>
      </c>
      <c r="K115" s="1" t="s">
        <v>16</v>
      </c>
      <c r="L115" s="1">
        <v>0.02</v>
      </c>
      <c r="M115" s="1" t="s">
        <v>2</v>
      </c>
      <c r="N115" s="1">
        <v>100</v>
      </c>
      <c r="O115" s="1">
        <v>100.16</v>
      </c>
      <c r="P115" s="1">
        <v>158169999</v>
      </c>
      <c r="Q115" s="1">
        <v>10.000610999999999</v>
      </c>
      <c r="R115" s="1">
        <v>4714</v>
      </c>
      <c r="S115" t="b">
        <f t="shared" si="9"/>
        <v>1</v>
      </c>
      <c r="T115" s="2">
        <f t="shared" si="10"/>
        <v>67.73873242388899</v>
      </c>
      <c r="U115" s="1">
        <f t="shared" si="11"/>
        <v>63.226977702642586</v>
      </c>
      <c r="V115">
        <f>raw[[#This Row],[b.OpDur]]-raw[[#This Row],[ns.OpDur]]</f>
        <v>4.5117547212464046</v>
      </c>
      <c r="W115">
        <f>INT(INDEX(_xlfn.TEXTSPLIT(raw[[#This Row],[b.corp]], "-"), 1, 3))</f>
        <v>100</v>
      </c>
      <c r="X115">
        <f>IF(raw[[#This Row],[b.tun]]=raw[[#This Row],[ns.tun]],raw[b.tun], 1/0)</f>
        <v>0.02</v>
      </c>
    </row>
    <row r="116" spans="1:24" x14ac:dyDescent="0.25">
      <c r="A116" s="2" t="s">
        <v>0</v>
      </c>
      <c r="B116" s="2" t="s">
        <v>16</v>
      </c>
      <c r="C116" s="2">
        <v>0.05</v>
      </c>
      <c r="D116" s="2" t="s">
        <v>2</v>
      </c>
      <c r="E116" s="2">
        <v>100</v>
      </c>
      <c r="F116" s="2">
        <v>100.16</v>
      </c>
      <c r="G116" s="2">
        <v>145239999</v>
      </c>
      <c r="H116" s="2">
        <v>10.000572999999999</v>
      </c>
      <c r="I116" s="2">
        <v>4328</v>
      </c>
      <c r="J116" s="1" t="s">
        <v>0</v>
      </c>
      <c r="K116" s="1" t="s">
        <v>16</v>
      </c>
      <c r="L116" s="1">
        <v>0.05</v>
      </c>
      <c r="M116" s="1" t="s">
        <v>2</v>
      </c>
      <c r="N116" s="1">
        <v>100</v>
      </c>
      <c r="O116" s="1">
        <v>100.16</v>
      </c>
      <c r="P116" s="1">
        <v>156309999</v>
      </c>
      <c r="Q116" s="1">
        <v>10.000575</v>
      </c>
      <c r="R116" s="1">
        <v>4659</v>
      </c>
      <c r="S116" t="b">
        <f t="shared" si="9"/>
        <v>1</v>
      </c>
      <c r="T116" s="2">
        <f t="shared" si="10"/>
        <v>68.855501713408856</v>
      </c>
      <c r="U116" s="1">
        <f t="shared" si="11"/>
        <v>63.979112430293085</v>
      </c>
      <c r="V116">
        <f>raw[[#This Row],[b.OpDur]]-raw[[#This Row],[ns.OpDur]]</f>
        <v>4.8763892831157705</v>
      </c>
      <c r="W116">
        <f>INT(INDEX(_xlfn.TEXTSPLIT(raw[[#This Row],[b.corp]], "-"), 1, 3))</f>
        <v>100</v>
      </c>
      <c r="X116">
        <f>IF(raw[[#This Row],[b.tun]]=raw[[#This Row],[ns.tun]],raw[b.tun], 1/0)</f>
        <v>0.05</v>
      </c>
    </row>
    <row r="117" spans="1:24" x14ac:dyDescent="0.25">
      <c r="A117" s="2" t="s">
        <v>0</v>
      </c>
      <c r="B117" s="2" t="s">
        <v>16</v>
      </c>
      <c r="C117" s="2">
        <v>0.1</v>
      </c>
      <c r="D117" s="2" t="s">
        <v>2</v>
      </c>
      <c r="E117" s="2">
        <v>100</v>
      </c>
      <c r="F117" s="2">
        <v>100.16</v>
      </c>
      <c r="G117" s="2">
        <v>143289999</v>
      </c>
      <c r="H117" s="2">
        <v>10.000299</v>
      </c>
      <c r="I117" s="2">
        <v>4270</v>
      </c>
      <c r="J117" s="1" t="s">
        <v>0</v>
      </c>
      <c r="K117" s="1" t="s">
        <v>16</v>
      </c>
      <c r="L117" s="1">
        <v>0.1</v>
      </c>
      <c r="M117" s="1" t="s">
        <v>2</v>
      </c>
      <c r="N117" s="1">
        <v>100</v>
      </c>
      <c r="O117" s="1">
        <v>100.16</v>
      </c>
      <c r="P117" s="1">
        <v>155369999</v>
      </c>
      <c r="Q117" s="1">
        <v>10.000245</v>
      </c>
      <c r="R117" s="1">
        <v>4630</v>
      </c>
      <c r="S117" t="b">
        <f t="shared" si="9"/>
        <v>1</v>
      </c>
      <c r="T117" s="2">
        <f t="shared" si="10"/>
        <v>69.790627886039687</v>
      </c>
      <c r="U117" s="1">
        <f t="shared" si="11"/>
        <v>64.364066836352364</v>
      </c>
      <c r="V117">
        <f>raw[[#This Row],[b.OpDur]]-raw[[#This Row],[ns.OpDur]]</f>
        <v>5.4265610496873222</v>
      </c>
      <c r="W117">
        <f>INT(INDEX(_xlfn.TEXTSPLIT(raw[[#This Row],[b.corp]], "-"), 1, 3))</f>
        <v>100</v>
      </c>
      <c r="X117">
        <f>IF(raw[[#This Row],[b.tun]]=raw[[#This Row],[ns.tun]],raw[b.tun], 1/0)</f>
        <v>0.1</v>
      </c>
    </row>
    <row r="118" spans="1:24" x14ac:dyDescent="0.25">
      <c r="A118" s="2" t="s">
        <v>0</v>
      </c>
      <c r="B118" s="2" t="s">
        <v>16</v>
      </c>
      <c r="C118" s="2">
        <v>0.2</v>
      </c>
      <c r="D118" s="2" t="s">
        <v>2</v>
      </c>
      <c r="E118" s="2">
        <v>100</v>
      </c>
      <c r="F118" s="2">
        <v>100.16</v>
      </c>
      <c r="G118" s="2">
        <v>138579999</v>
      </c>
      <c r="H118" s="2">
        <v>10.000558</v>
      </c>
      <c r="I118" s="2">
        <v>4129</v>
      </c>
      <c r="J118" s="1" t="s">
        <v>0</v>
      </c>
      <c r="K118" s="1" t="s">
        <v>16</v>
      </c>
      <c r="L118" s="1">
        <v>0.2</v>
      </c>
      <c r="M118" s="1" t="s">
        <v>2</v>
      </c>
      <c r="N118" s="1">
        <v>100</v>
      </c>
      <c r="O118" s="1">
        <v>100.16</v>
      </c>
      <c r="P118" s="1">
        <v>149819999</v>
      </c>
      <c r="Q118" s="1">
        <v>10.000109</v>
      </c>
      <c r="R118" s="1">
        <v>4465</v>
      </c>
      <c r="S118" t="b">
        <f t="shared" si="9"/>
        <v>1</v>
      </c>
      <c r="T118" s="2">
        <f t="shared" si="10"/>
        <v>72.164511994259726</v>
      </c>
      <c r="U118" s="1">
        <f t="shared" si="11"/>
        <v>66.747490767237295</v>
      </c>
      <c r="V118">
        <f>raw[[#This Row],[b.OpDur]]-raw[[#This Row],[ns.OpDur]]</f>
        <v>5.4170212270224312</v>
      </c>
      <c r="W118">
        <f>INT(INDEX(_xlfn.TEXTSPLIT(raw[[#This Row],[b.corp]], "-"), 1, 3))</f>
        <v>100</v>
      </c>
      <c r="X118">
        <f>IF(raw[[#This Row],[b.tun]]=raw[[#This Row],[ns.tun]],raw[b.tun], 1/0)</f>
        <v>0.2</v>
      </c>
    </row>
    <row r="119" spans="1:24" x14ac:dyDescent="0.25">
      <c r="A119" s="2" t="s">
        <v>0</v>
      </c>
      <c r="B119" s="2" t="s">
        <v>16</v>
      </c>
      <c r="C119" s="2">
        <v>0.4</v>
      </c>
      <c r="D119" s="2" t="s">
        <v>2</v>
      </c>
      <c r="E119" s="2">
        <v>100</v>
      </c>
      <c r="F119" s="2">
        <v>100.16</v>
      </c>
      <c r="G119" s="2">
        <v>131209999</v>
      </c>
      <c r="H119" s="2">
        <v>10.000242999999999</v>
      </c>
      <c r="I119" s="2">
        <v>3909</v>
      </c>
      <c r="J119" s="1" t="s">
        <v>0</v>
      </c>
      <c r="K119" s="1" t="s">
        <v>16</v>
      </c>
      <c r="L119" s="1">
        <v>0.4</v>
      </c>
      <c r="M119" s="1" t="s">
        <v>2</v>
      </c>
      <c r="N119" s="1">
        <v>100</v>
      </c>
      <c r="O119" s="1">
        <v>100.16</v>
      </c>
      <c r="P119" s="1">
        <v>142679999</v>
      </c>
      <c r="Q119" s="1">
        <v>10.000451</v>
      </c>
      <c r="R119" s="1">
        <v>4252</v>
      </c>
      <c r="S119" t="b">
        <f t="shared" si="9"/>
        <v>1</v>
      </c>
      <c r="T119" s="2">
        <f t="shared" si="10"/>
        <v>76.215555797694961</v>
      </c>
      <c r="U119" s="1">
        <f t="shared" si="11"/>
        <v>70.09006917640923</v>
      </c>
      <c r="V119">
        <f>raw[[#This Row],[b.OpDur]]-raw[[#This Row],[ns.OpDur]]</f>
        <v>6.1254866212857308</v>
      </c>
      <c r="W119">
        <f>INT(INDEX(_xlfn.TEXTSPLIT(raw[[#This Row],[b.corp]], "-"), 1, 3))</f>
        <v>100</v>
      </c>
      <c r="X119">
        <f>IF(raw[[#This Row],[b.tun]]=raw[[#This Row],[ns.tun]],raw[b.tun], 1/0)</f>
        <v>0.4</v>
      </c>
    </row>
    <row r="120" spans="1:24" x14ac:dyDescent="0.25">
      <c r="A120" s="2" t="s">
        <v>0</v>
      </c>
      <c r="B120" s="2" t="s">
        <v>16</v>
      </c>
      <c r="C120" s="2">
        <v>0.5</v>
      </c>
      <c r="D120" s="2" t="s">
        <v>2</v>
      </c>
      <c r="E120" s="2">
        <v>100</v>
      </c>
      <c r="F120" s="2">
        <v>100.16</v>
      </c>
      <c r="G120" s="2">
        <v>131089999</v>
      </c>
      <c r="H120" s="2">
        <v>10.000469000000001</v>
      </c>
      <c r="I120" s="2">
        <v>3906</v>
      </c>
      <c r="J120" s="1" t="s">
        <v>0</v>
      </c>
      <c r="K120" s="1" t="s">
        <v>16</v>
      </c>
      <c r="L120" s="1">
        <v>0.5</v>
      </c>
      <c r="M120" s="1" t="s">
        <v>2</v>
      </c>
      <c r="N120" s="1">
        <v>100</v>
      </c>
      <c r="O120" s="1">
        <v>100.16</v>
      </c>
      <c r="P120" s="1">
        <v>143369999</v>
      </c>
      <c r="Q120" s="1">
        <v>10.000622999999999</v>
      </c>
      <c r="R120" s="1">
        <v>4272</v>
      </c>
      <c r="S120" t="b">
        <f t="shared" si="9"/>
        <v>1</v>
      </c>
      <c r="T120" s="2">
        <f t="shared" si="10"/>
        <v>76.287047648844677</v>
      </c>
      <c r="U120" s="1">
        <f t="shared" si="11"/>
        <v>69.753944826351002</v>
      </c>
      <c r="V120">
        <f>raw[[#This Row],[b.OpDur]]-raw[[#This Row],[ns.OpDur]]</f>
        <v>6.5331028224936745</v>
      </c>
      <c r="W120">
        <f>INT(INDEX(_xlfn.TEXTSPLIT(raw[[#This Row],[b.corp]], "-"), 1, 3))</f>
        <v>100</v>
      </c>
      <c r="X120">
        <f>IF(raw[[#This Row],[b.tun]]=raw[[#This Row],[ns.tun]],raw[b.tun], 1/0)</f>
        <v>0.5</v>
      </c>
    </row>
    <row r="121" spans="1:24" x14ac:dyDescent="0.25">
      <c r="A121" s="2" t="s">
        <v>0</v>
      </c>
      <c r="B121" s="2" t="s">
        <v>16</v>
      </c>
      <c r="C121" s="2">
        <v>0.9</v>
      </c>
      <c r="D121" s="2" t="s">
        <v>2</v>
      </c>
      <c r="E121" s="2">
        <v>100</v>
      </c>
      <c r="F121" s="2">
        <v>100.16</v>
      </c>
      <c r="G121" s="2">
        <v>113449999</v>
      </c>
      <c r="H121" s="2">
        <v>10.000292999999999</v>
      </c>
      <c r="I121" s="2">
        <v>3379</v>
      </c>
      <c r="J121" s="1" t="s">
        <v>0</v>
      </c>
      <c r="K121" s="1" t="s">
        <v>16</v>
      </c>
      <c r="L121" s="1">
        <v>0.9</v>
      </c>
      <c r="M121" s="1" t="s">
        <v>2</v>
      </c>
      <c r="N121" s="1">
        <v>100</v>
      </c>
      <c r="O121" s="1">
        <v>100.16</v>
      </c>
      <c r="P121" s="1">
        <v>119149999</v>
      </c>
      <c r="Q121" s="1">
        <v>10.000643999999999</v>
      </c>
      <c r="R121" s="1">
        <v>3549</v>
      </c>
      <c r="S121" t="b">
        <f t="shared" si="9"/>
        <v>1</v>
      </c>
      <c r="T121" s="2">
        <f t="shared" si="10"/>
        <v>88.147140486092013</v>
      </c>
      <c r="U121" s="1">
        <f t="shared" si="11"/>
        <v>83.933227729192012</v>
      </c>
      <c r="V121">
        <f>raw[[#This Row],[b.OpDur]]-raw[[#This Row],[ns.OpDur]]</f>
        <v>4.213912756900001</v>
      </c>
      <c r="W121">
        <f>INT(INDEX(_xlfn.TEXTSPLIT(raw[[#This Row],[b.corp]], "-"), 1, 3))</f>
        <v>100</v>
      </c>
      <c r="X121">
        <f>IF(raw[[#This Row],[b.tun]]=raw[[#This Row],[ns.tun]],raw[b.tun], 1/0)</f>
        <v>0.9</v>
      </c>
    </row>
    <row r="122" spans="1:24" x14ac:dyDescent="0.25">
      <c r="A122" s="2" t="s">
        <v>0</v>
      </c>
      <c r="B122" s="2" t="s">
        <v>16</v>
      </c>
      <c r="C122" s="2">
        <v>0.98</v>
      </c>
      <c r="D122" s="2" t="s">
        <v>2</v>
      </c>
      <c r="E122" s="2">
        <v>100</v>
      </c>
      <c r="F122" s="2">
        <v>100.16</v>
      </c>
      <c r="G122" s="2">
        <v>110969999</v>
      </c>
      <c r="H122" s="2">
        <v>10.000669</v>
      </c>
      <c r="I122" s="2">
        <v>3305</v>
      </c>
      <c r="J122" s="1" t="s">
        <v>0</v>
      </c>
      <c r="K122" s="1" t="s">
        <v>16</v>
      </c>
      <c r="L122" s="1">
        <v>0.98</v>
      </c>
      <c r="M122" s="1" t="s">
        <v>2</v>
      </c>
      <c r="N122" s="1">
        <v>100</v>
      </c>
      <c r="O122" s="1">
        <v>100.16</v>
      </c>
      <c r="P122" s="1">
        <v>123709999</v>
      </c>
      <c r="Q122" s="1">
        <v>10.000660999999999</v>
      </c>
      <c r="R122" s="1">
        <v>3685</v>
      </c>
      <c r="S122" t="b">
        <f t="shared" si="9"/>
        <v>1</v>
      </c>
      <c r="T122" s="2">
        <f t="shared" si="10"/>
        <v>90.120474814098174</v>
      </c>
      <c r="U122" s="1">
        <f t="shared" si="11"/>
        <v>80.839552831942058</v>
      </c>
      <c r="V122">
        <f>raw[[#This Row],[b.OpDur]]-raw[[#This Row],[ns.OpDur]]</f>
        <v>9.2809219821561157</v>
      </c>
      <c r="W122">
        <f>INT(INDEX(_xlfn.TEXTSPLIT(raw[[#This Row],[b.corp]], "-"), 1, 3))</f>
        <v>100</v>
      </c>
      <c r="X122">
        <f>IF(raw[[#This Row],[b.tun]]=raw[[#This Row],[ns.tun]],raw[b.tun], 1/0)</f>
        <v>0.98</v>
      </c>
    </row>
    <row r="123" spans="1:24" x14ac:dyDescent="0.25">
      <c r="A123" s="2" t="s">
        <v>0</v>
      </c>
      <c r="B123" s="2" t="s">
        <v>17</v>
      </c>
      <c r="C123" s="2">
        <v>0.02</v>
      </c>
      <c r="D123" s="2" t="s">
        <v>2</v>
      </c>
      <c r="E123" s="2">
        <v>100</v>
      </c>
      <c r="F123" s="2">
        <v>197.65</v>
      </c>
      <c r="G123" s="2">
        <v>115119999</v>
      </c>
      <c r="H123" s="2">
        <v>10.000503</v>
      </c>
      <c r="I123" s="2">
        <v>3429</v>
      </c>
      <c r="J123" s="1" t="s">
        <v>0</v>
      </c>
      <c r="K123" s="1" t="s">
        <v>17</v>
      </c>
      <c r="L123" s="1">
        <v>0.02</v>
      </c>
      <c r="M123" s="1" t="s">
        <v>2</v>
      </c>
      <c r="N123" s="1">
        <v>100</v>
      </c>
      <c r="O123" s="1">
        <v>197.65</v>
      </c>
      <c r="P123" s="1">
        <v>120259999</v>
      </c>
      <c r="Q123" s="1">
        <v>10.000318999999999</v>
      </c>
      <c r="R123" s="1">
        <v>3582</v>
      </c>
      <c r="S123" t="b">
        <f t="shared" si="9"/>
        <v>1</v>
      </c>
      <c r="T123" s="2">
        <f t="shared" si="10"/>
        <v>86.870249191020235</v>
      </c>
      <c r="U123" s="1">
        <f t="shared" si="11"/>
        <v>83.155821413236495</v>
      </c>
      <c r="V123">
        <f>raw[[#This Row],[b.OpDur]]-raw[[#This Row],[ns.OpDur]]</f>
        <v>3.7144277777837402</v>
      </c>
      <c r="W123">
        <f>INT(INDEX(_xlfn.TEXTSPLIT(raw[[#This Row],[b.corp]], "-"), 1, 3))</f>
        <v>200</v>
      </c>
      <c r="X123">
        <f>IF(raw[[#This Row],[b.tun]]=raw[[#This Row],[ns.tun]],raw[b.tun], 1/0)</f>
        <v>0.02</v>
      </c>
    </row>
    <row r="124" spans="1:24" x14ac:dyDescent="0.25">
      <c r="A124" s="2" t="s">
        <v>0</v>
      </c>
      <c r="B124" s="2" t="s">
        <v>17</v>
      </c>
      <c r="C124" s="2">
        <v>0.05</v>
      </c>
      <c r="D124" s="2" t="s">
        <v>2</v>
      </c>
      <c r="E124" s="2">
        <v>100</v>
      </c>
      <c r="F124" s="2">
        <v>197.65</v>
      </c>
      <c r="G124" s="2">
        <v>122309999</v>
      </c>
      <c r="H124" s="2">
        <v>10.000183</v>
      </c>
      <c r="I124" s="2">
        <v>3644</v>
      </c>
      <c r="J124" s="1" t="s">
        <v>0</v>
      </c>
      <c r="K124" s="1" t="s">
        <v>17</v>
      </c>
      <c r="L124" s="1">
        <v>0.05</v>
      </c>
      <c r="M124" s="1" t="s">
        <v>2</v>
      </c>
      <c r="N124" s="1">
        <v>100</v>
      </c>
      <c r="O124" s="1">
        <v>197.65</v>
      </c>
      <c r="P124" s="1">
        <v>131399999</v>
      </c>
      <c r="Q124" s="1">
        <v>10.000655999999999</v>
      </c>
      <c r="R124" s="1">
        <v>3915</v>
      </c>
      <c r="S124" t="b">
        <f t="shared" si="9"/>
        <v>1</v>
      </c>
      <c r="T124" s="2">
        <f t="shared" si="10"/>
        <v>81.760960524576575</v>
      </c>
      <c r="U124" s="1">
        <f t="shared" si="11"/>
        <v>76.108493729897205</v>
      </c>
      <c r="V124">
        <f>raw[[#This Row],[b.OpDur]]-raw[[#This Row],[ns.OpDur]]</f>
        <v>5.6524667946793699</v>
      </c>
      <c r="W124">
        <f>INT(INDEX(_xlfn.TEXTSPLIT(raw[[#This Row],[b.corp]], "-"), 1, 3))</f>
        <v>200</v>
      </c>
      <c r="X124">
        <f>IF(raw[[#This Row],[b.tun]]=raw[[#This Row],[ns.tun]],raw[b.tun], 1/0)</f>
        <v>0.05</v>
      </c>
    </row>
    <row r="125" spans="1:24" x14ac:dyDescent="0.25">
      <c r="A125" s="2" t="s">
        <v>0</v>
      </c>
      <c r="B125" s="2" t="s">
        <v>17</v>
      </c>
      <c r="C125" s="2">
        <v>0.1</v>
      </c>
      <c r="D125" s="2" t="s">
        <v>2</v>
      </c>
      <c r="E125" s="2">
        <v>100</v>
      </c>
      <c r="F125" s="2">
        <v>197.65</v>
      </c>
      <c r="G125" s="2">
        <v>121369999</v>
      </c>
      <c r="H125" s="2">
        <v>10.000158000000001</v>
      </c>
      <c r="I125" s="2">
        <v>3616</v>
      </c>
      <c r="J125" s="1" t="s">
        <v>0</v>
      </c>
      <c r="K125" s="1" t="s">
        <v>17</v>
      </c>
      <c r="L125" s="1">
        <v>0.1</v>
      </c>
      <c r="M125" s="1" t="s">
        <v>2</v>
      </c>
      <c r="N125" s="1">
        <v>100</v>
      </c>
      <c r="O125" s="1">
        <v>197.65</v>
      </c>
      <c r="P125" s="1">
        <v>128219999</v>
      </c>
      <c r="Q125" s="1">
        <v>10.000420999999999</v>
      </c>
      <c r="R125" s="1">
        <v>3820</v>
      </c>
      <c r="S125" t="b">
        <f t="shared" si="9"/>
        <v>1</v>
      </c>
      <c r="T125" s="2">
        <f t="shared" si="10"/>
        <v>82.393986012968497</v>
      </c>
      <c r="U125" s="1">
        <f t="shared" si="11"/>
        <v>77.994237076854134</v>
      </c>
      <c r="V125">
        <f>raw[[#This Row],[b.OpDur]]-raw[[#This Row],[ns.OpDur]]</f>
        <v>4.3997489361143636</v>
      </c>
      <c r="W125">
        <f>INT(INDEX(_xlfn.TEXTSPLIT(raw[[#This Row],[b.corp]], "-"), 1, 3))</f>
        <v>200</v>
      </c>
      <c r="X125">
        <f>IF(raw[[#This Row],[b.tun]]=raw[[#This Row],[ns.tun]],raw[b.tun], 1/0)</f>
        <v>0.1</v>
      </c>
    </row>
    <row r="126" spans="1:24" x14ac:dyDescent="0.25">
      <c r="A126" s="2" t="s">
        <v>0</v>
      </c>
      <c r="B126" s="2" t="s">
        <v>17</v>
      </c>
      <c r="C126" s="2">
        <v>0.2</v>
      </c>
      <c r="D126" s="2" t="s">
        <v>2</v>
      </c>
      <c r="E126" s="2">
        <v>100</v>
      </c>
      <c r="F126" s="2">
        <v>197.65</v>
      </c>
      <c r="G126" s="2">
        <v>119499999</v>
      </c>
      <c r="H126" s="2">
        <v>10.000171</v>
      </c>
      <c r="I126" s="2">
        <v>3560</v>
      </c>
      <c r="J126" s="1" t="s">
        <v>0</v>
      </c>
      <c r="K126" s="1" t="s">
        <v>17</v>
      </c>
      <c r="L126" s="1">
        <v>0.2</v>
      </c>
      <c r="M126" s="1" t="s">
        <v>2</v>
      </c>
      <c r="N126" s="1">
        <v>100</v>
      </c>
      <c r="O126" s="1">
        <v>197.65</v>
      </c>
      <c r="P126" s="1">
        <v>125319999</v>
      </c>
      <c r="Q126" s="1">
        <v>10.000292</v>
      </c>
      <c r="R126" s="1">
        <v>3733</v>
      </c>
      <c r="S126" t="b">
        <f t="shared" si="9"/>
        <v>1</v>
      </c>
      <c r="T126" s="2">
        <f t="shared" si="10"/>
        <v>83.683440030823775</v>
      </c>
      <c r="U126" s="1">
        <f t="shared" si="11"/>
        <v>79.798053621114377</v>
      </c>
      <c r="V126">
        <f>raw[[#This Row],[b.OpDur]]-raw[[#This Row],[ns.OpDur]]</f>
        <v>3.8853864097093975</v>
      </c>
      <c r="W126">
        <f>INT(INDEX(_xlfn.TEXTSPLIT(raw[[#This Row],[b.corp]], "-"), 1, 3))</f>
        <v>200</v>
      </c>
      <c r="X126">
        <f>IF(raw[[#This Row],[b.tun]]=raw[[#This Row],[ns.tun]],raw[b.tun], 1/0)</f>
        <v>0.2</v>
      </c>
    </row>
    <row r="127" spans="1:24" x14ac:dyDescent="0.25">
      <c r="A127" s="2" t="s">
        <v>0</v>
      </c>
      <c r="B127" s="2" t="s">
        <v>17</v>
      </c>
      <c r="C127" s="2">
        <v>0.4</v>
      </c>
      <c r="D127" s="2" t="s">
        <v>2</v>
      </c>
      <c r="E127" s="2">
        <v>100</v>
      </c>
      <c r="F127" s="2">
        <v>197.65</v>
      </c>
      <c r="G127" s="2">
        <v>114269999</v>
      </c>
      <c r="H127" s="2">
        <v>10.0002</v>
      </c>
      <c r="I127" s="2">
        <v>3404</v>
      </c>
      <c r="J127" s="1" t="s">
        <v>0</v>
      </c>
      <c r="K127" s="1" t="s">
        <v>17</v>
      </c>
      <c r="L127" s="1">
        <v>0.4</v>
      </c>
      <c r="M127" s="1" t="s">
        <v>2</v>
      </c>
      <c r="N127" s="1">
        <v>100</v>
      </c>
      <c r="O127" s="1">
        <v>197.65</v>
      </c>
      <c r="P127" s="1">
        <v>121809999</v>
      </c>
      <c r="Q127" s="1">
        <v>10.000532</v>
      </c>
      <c r="R127" s="1">
        <v>3629</v>
      </c>
      <c r="S127" t="b">
        <f t="shared" si="9"/>
        <v>1</v>
      </c>
      <c r="T127" s="2">
        <f t="shared" si="10"/>
        <v>87.513783911033372</v>
      </c>
      <c r="U127" s="1">
        <f t="shared" si="11"/>
        <v>82.099434218039846</v>
      </c>
      <c r="V127">
        <f>raw[[#This Row],[b.OpDur]]-raw[[#This Row],[ns.OpDur]]</f>
        <v>5.4143496929935253</v>
      </c>
      <c r="W127">
        <f>INT(INDEX(_xlfn.TEXTSPLIT(raw[[#This Row],[b.corp]], "-"), 1, 3))</f>
        <v>200</v>
      </c>
      <c r="X127">
        <f>IF(raw[[#This Row],[b.tun]]=raw[[#This Row],[ns.tun]],raw[b.tun], 1/0)</f>
        <v>0.4</v>
      </c>
    </row>
    <row r="128" spans="1:24" x14ac:dyDescent="0.25">
      <c r="A128" s="2" t="s">
        <v>0</v>
      </c>
      <c r="B128" s="2" t="s">
        <v>17</v>
      </c>
      <c r="C128" s="2">
        <v>0.5</v>
      </c>
      <c r="D128" s="2" t="s">
        <v>2</v>
      </c>
      <c r="E128" s="2">
        <v>100</v>
      </c>
      <c r="F128" s="2">
        <v>197.65</v>
      </c>
      <c r="G128" s="2">
        <v>113749999</v>
      </c>
      <c r="H128" s="2">
        <v>10.000208000000001</v>
      </c>
      <c r="I128" s="2">
        <v>3388</v>
      </c>
      <c r="J128" s="1" t="s">
        <v>0</v>
      </c>
      <c r="K128" s="1" t="s">
        <v>17</v>
      </c>
      <c r="L128" s="1">
        <v>0.5</v>
      </c>
      <c r="M128" s="1" t="s">
        <v>2</v>
      </c>
      <c r="N128" s="1">
        <v>100</v>
      </c>
      <c r="O128" s="1">
        <v>197.65</v>
      </c>
      <c r="P128" s="1">
        <v>118679999</v>
      </c>
      <c r="Q128" s="1">
        <v>10.000807999999999</v>
      </c>
      <c r="R128" s="1">
        <v>3535</v>
      </c>
      <c r="S128" t="b">
        <f t="shared" si="9"/>
        <v>1</v>
      </c>
      <c r="T128" s="2">
        <f t="shared" si="10"/>
        <v>87.913917256386085</v>
      </c>
      <c r="U128" s="1">
        <f t="shared" si="11"/>
        <v>84.267004417484017</v>
      </c>
      <c r="V128">
        <f>raw[[#This Row],[b.OpDur]]-raw[[#This Row],[ns.OpDur]]</f>
        <v>3.6469128389020682</v>
      </c>
      <c r="W128">
        <f>INT(INDEX(_xlfn.TEXTSPLIT(raw[[#This Row],[b.corp]], "-"), 1, 3))</f>
        <v>200</v>
      </c>
      <c r="X128">
        <f>IF(raw[[#This Row],[b.tun]]=raw[[#This Row],[ns.tun]],raw[b.tun], 1/0)</f>
        <v>0.5</v>
      </c>
    </row>
    <row r="129" spans="1:24" x14ac:dyDescent="0.25">
      <c r="A129" s="2" t="s">
        <v>0</v>
      </c>
      <c r="B129" s="2" t="s">
        <v>17</v>
      </c>
      <c r="C129" s="2">
        <v>0.9</v>
      </c>
      <c r="D129" s="2" t="s">
        <v>2</v>
      </c>
      <c r="E129" s="2">
        <v>100</v>
      </c>
      <c r="F129" s="2">
        <v>197.65</v>
      </c>
      <c r="G129" s="2">
        <v>103329999</v>
      </c>
      <c r="H129" s="2">
        <v>10.000327</v>
      </c>
      <c r="I129" s="2">
        <v>3077</v>
      </c>
      <c r="J129" s="1" t="s">
        <v>0</v>
      </c>
      <c r="K129" s="1" t="s">
        <v>17</v>
      </c>
      <c r="L129" s="1">
        <v>0.9</v>
      </c>
      <c r="M129" s="1" t="s">
        <v>2</v>
      </c>
      <c r="N129" s="1">
        <v>100</v>
      </c>
      <c r="O129" s="1">
        <v>197.65</v>
      </c>
      <c r="P129" s="1">
        <v>108489999</v>
      </c>
      <c r="Q129" s="1">
        <v>10.000788</v>
      </c>
      <c r="R129" s="1">
        <v>3231</v>
      </c>
      <c r="S129" t="b">
        <f t="shared" si="9"/>
        <v>1</v>
      </c>
      <c r="T129" s="2">
        <f t="shared" si="10"/>
        <v>96.780480952099879</v>
      </c>
      <c r="U129" s="1">
        <f t="shared" si="11"/>
        <v>92.181658145282128</v>
      </c>
      <c r="V129">
        <f>raw[[#This Row],[b.OpDur]]-raw[[#This Row],[ns.OpDur]]</f>
        <v>4.5988228068177506</v>
      </c>
      <c r="W129">
        <f>INT(INDEX(_xlfn.TEXTSPLIT(raw[[#This Row],[b.corp]], "-"), 1, 3))</f>
        <v>200</v>
      </c>
      <c r="X129">
        <f>IF(raw[[#This Row],[b.tun]]=raw[[#This Row],[ns.tun]],raw[b.tun], 1/0)</f>
        <v>0.9</v>
      </c>
    </row>
    <row r="130" spans="1:24" x14ac:dyDescent="0.25">
      <c r="A130" s="2" t="s">
        <v>0</v>
      </c>
      <c r="B130" s="2" t="s">
        <v>17</v>
      </c>
      <c r="C130" s="2">
        <v>0.98</v>
      </c>
      <c r="D130" s="2" t="s">
        <v>2</v>
      </c>
      <c r="E130" s="2">
        <v>100</v>
      </c>
      <c r="F130" s="2">
        <v>197.65</v>
      </c>
      <c r="G130" s="2">
        <v>101919999</v>
      </c>
      <c r="H130" s="2">
        <v>10.000268</v>
      </c>
      <c r="I130" s="2">
        <v>3035</v>
      </c>
      <c r="J130" s="1" t="s">
        <v>0</v>
      </c>
      <c r="K130" s="1" t="s">
        <v>17</v>
      </c>
      <c r="L130" s="1">
        <v>0.98</v>
      </c>
      <c r="M130" s="1" t="s">
        <v>2</v>
      </c>
      <c r="N130" s="1">
        <v>100</v>
      </c>
      <c r="O130" s="1">
        <v>197.65</v>
      </c>
      <c r="P130" s="1">
        <v>104869999</v>
      </c>
      <c r="Q130" s="1">
        <v>10.000529</v>
      </c>
      <c r="R130" s="1">
        <v>3123</v>
      </c>
      <c r="S130" t="b">
        <f t="shared" si="9"/>
        <v>1</v>
      </c>
      <c r="T130" s="2">
        <f t="shared" si="10"/>
        <v>98.118800020788854</v>
      </c>
      <c r="U130" s="1">
        <f t="shared" si="11"/>
        <v>95.361200489760662</v>
      </c>
      <c r="V130">
        <f>raw[[#This Row],[b.OpDur]]-raw[[#This Row],[ns.OpDur]]</f>
        <v>2.7575995310281911</v>
      </c>
      <c r="W130">
        <f>INT(INDEX(_xlfn.TEXTSPLIT(raw[[#This Row],[b.corp]], "-"), 1, 3))</f>
        <v>200</v>
      </c>
      <c r="X130">
        <f>IF(raw[[#This Row],[b.tun]]=raw[[#This Row],[ns.tun]],raw[b.tun], 1/0)</f>
        <v>0.98</v>
      </c>
    </row>
    <row r="131" spans="1:24" x14ac:dyDescent="0.25">
      <c r="A131" s="2" t="s">
        <v>0</v>
      </c>
      <c r="B131" s="2" t="s">
        <v>18</v>
      </c>
      <c r="C131" s="2">
        <v>0.02</v>
      </c>
      <c r="D131" s="2" t="s">
        <v>2</v>
      </c>
      <c r="E131" s="2">
        <v>100</v>
      </c>
      <c r="F131" s="2">
        <v>197.86</v>
      </c>
      <c r="G131" s="2">
        <v>115469999</v>
      </c>
      <c r="H131" s="2">
        <v>10.000311</v>
      </c>
      <c r="I131" s="2">
        <v>3439</v>
      </c>
      <c r="J131" s="1" t="s">
        <v>0</v>
      </c>
      <c r="K131" s="1" t="s">
        <v>18</v>
      </c>
      <c r="L131" s="1">
        <v>0.02</v>
      </c>
      <c r="M131" s="1" t="s">
        <v>2</v>
      </c>
      <c r="N131" s="1">
        <v>100</v>
      </c>
      <c r="O131" s="1">
        <v>197.86</v>
      </c>
      <c r="P131" s="1">
        <v>119479999</v>
      </c>
      <c r="Q131" s="1">
        <v>10.000202</v>
      </c>
      <c r="R131" s="1">
        <v>3559</v>
      </c>
      <c r="S131" t="b">
        <f t="shared" ref="S131:S162" si="12">A131&amp;B131&amp;C131=J131&amp;K131&amp;L131</f>
        <v>1</v>
      </c>
      <c r="T131" s="2">
        <f t="shared" ref="T131:T162" si="13">H131/G131*1000000000</f>
        <v>86.605274847192121</v>
      </c>
      <c r="U131" s="1">
        <f t="shared" ref="U131:U162" si="14">Q131/P131*1000000000</f>
        <v>83.697707429676157</v>
      </c>
      <c r="V131">
        <f>raw[[#This Row],[b.OpDur]]-raw[[#This Row],[ns.OpDur]]</f>
        <v>2.9075674175159634</v>
      </c>
      <c r="W131">
        <f>INT(INDEX(_xlfn.TEXTSPLIT(raw[[#This Row],[b.corp]], "-"), 1, 3))</f>
        <v>200</v>
      </c>
      <c r="X131">
        <f>IF(raw[[#This Row],[b.tun]]=raw[[#This Row],[ns.tun]],raw[b.tun], 1/0)</f>
        <v>0.02</v>
      </c>
    </row>
    <row r="132" spans="1:24" x14ac:dyDescent="0.25">
      <c r="A132" s="2" t="s">
        <v>0</v>
      </c>
      <c r="B132" s="2" t="s">
        <v>18</v>
      </c>
      <c r="C132" s="2">
        <v>0.05</v>
      </c>
      <c r="D132" s="2" t="s">
        <v>2</v>
      </c>
      <c r="E132" s="2">
        <v>100</v>
      </c>
      <c r="F132" s="2">
        <v>197.86</v>
      </c>
      <c r="G132" s="2">
        <v>122879999</v>
      </c>
      <c r="H132" s="2">
        <v>10.000499</v>
      </c>
      <c r="I132" s="2">
        <v>3661</v>
      </c>
      <c r="J132" s="1" t="s">
        <v>0</v>
      </c>
      <c r="K132" s="1" t="s">
        <v>18</v>
      </c>
      <c r="L132" s="1">
        <v>0.05</v>
      </c>
      <c r="M132" s="1" t="s">
        <v>2</v>
      </c>
      <c r="N132" s="1">
        <v>100</v>
      </c>
      <c r="O132" s="1">
        <v>197.86</v>
      </c>
      <c r="P132" s="1">
        <v>128379999</v>
      </c>
      <c r="Q132" s="1">
        <v>10.000413999999999</v>
      </c>
      <c r="R132" s="1">
        <v>3825</v>
      </c>
      <c r="S132" t="b">
        <f t="shared" si="12"/>
        <v>1</v>
      </c>
      <c r="T132" s="2">
        <f t="shared" si="13"/>
        <v>81.384269868036043</v>
      </c>
      <c r="U132" s="1">
        <f t="shared" si="14"/>
        <v>77.896978329155459</v>
      </c>
      <c r="V132">
        <f>raw[[#This Row],[b.OpDur]]-raw[[#This Row],[ns.OpDur]]</f>
        <v>3.4872915388805836</v>
      </c>
      <c r="W132">
        <f>INT(INDEX(_xlfn.TEXTSPLIT(raw[[#This Row],[b.corp]], "-"), 1, 3))</f>
        <v>200</v>
      </c>
      <c r="X132">
        <f>IF(raw[[#This Row],[b.tun]]=raw[[#This Row],[ns.tun]],raw[b.tun], 1/0)</f>
        <v>0.05</v>
      </c>
    </row>
    <row r="133" spans="1:24" x14ac:dyDescent="0.25">
      <c r="A133" s="2" t="s">
        <v>0</v>
      </c>
      <c r="B133" s="2" t="s">
        <v>18</v>
      </c>
      <c r="C133" s="2">
        <v>0.1</v>
      </c>
      <c r="D133" s="2" t="s">
        <v>2</v>
      </c>
      <c r="E133" s="2">
        <v>100</v>
      </c>
      <c r="F133" s="2">
        <v>197.86</v>
      </c>
      <c r="G133" s="2">
        <v>121379999</v>
      </c>
      <c r="H133" s="2">
        <v>10.000698</v>
      </c>
      <c r="I133" s="2">
        <v>3616</v>
      </c>
      <c r="J133" s="1" t="s">
        <v>0</v>
      </c>
      <c r="K133" s="1" t="s">
        <v>18</v>
      </c>
      <c r="L133" s="1">
        <v>0.1</v>
      </c>
      <c r="M133" s="1" t="s">
        <v>2</v>
      </c>
      <c r="N133" s="1">
        <v>100</v>
      </c>
      <c r="O133" s="1">
        <v>197.86</v>
      </c>
      <c r="P133" s="1">
        <v>127459999</v>
      </c>
      <c r="Q133" s="1">
        <v>10.000443000000001</v>
      </c>
      <c r="R133" s="1">
        <v>3797</v>
      </c>
      <c r="S133" t="b">
        <f t="shared" si="12"/>
        <v>1</v>
      </c>
      <c r="T133" s="2">
        <f t="shared" si="13"/>
        <v>82.391646748983732</v>
      </c>
      <c r="U133" s="1">
        <f t="shared" si="14"/>
        <v>78.459462407496176</v>
      </c>
      <c r="V133">
        <f>raw[[#This Row],[b.OpDur]]-raw[[#This Row],[ns.OpDur]]</f>
        <v>3.9321843414875559</v>
      </c>
      <c r="W133">
        <f>INT(INDEX(_xlfn.TEXTSPLIT(raw[[#This Row],[b.corp]], "-"), 1, 3))</f>
        <v>200</v>
      </c>
      <c r="X133">
        <f>IF(raw[[#This Row],[b.tun]]=raw[[#This Row],[ns.tun]],raw[b.tun], 1/0)</f>
        <v>0.1</v>
      </c>
    </row>
    <row r="134" spans="1:24" x14ac:dyDescent="0.25">
      <c r="A134" s="2" t="s">
        <v>0</v>
      </c>
      <c r="B134" s="2" t="s">
        <v>18</v>
      </c>
      <c r="C134" s="2">
        <v>0.2</v>
      </c>
      <c r="D134" s="2" t="s">
        <v>2</v>
      </c>
      <c r="E134" s="2">
        <v>100</v>
      </c>
      <c r="F134" s="2">
        <v>197.86</v>
      </c>
      <c r="G134" s="2">
        <v>118929999</v>
      </c>
      <c r="H134" s="2">
        <v>10.000311</v>
      </c>
      <c r="I134" s="2">
        <v>3543</v>
      </c>
      <c r="J134" s="1" t="s">
        <v>0</v>
      </c>
      <c r="K134" s="1" t="s">
        <v>18</v>
      </c>
      <c r="L134" s="1">
        <v>0.2</v>
      </c>
      <c r="M134" s="1" t="s">
        <v>2</v>
      </c>
      <c r="N134" s="1">
        <v>100</v>
      </c>
      <c r="O134" s="1">
        <v>197.86</v>
      </c>
      <c r="P134" s="1">
        <v>126919999</v>
      </c>
      <c r="Q134" s="1">
        <v>10.000548</v>
      </c>
      <c r="R134" s="1">
        <v>3781</v>
      </c>
      <c r="S134" t="b">
        <f t="shared" si="12"/>
        <v>1</v>
      </c>
      <c r="T134" s="2">
        <f t="shared" si="13"/>
        <v>84.085689767810393</v>
      </c>
      <c r="U134" s="1">
        <f t="shared" si="14"/>
        <v>78.794107144611615</v>
      </c>
      <c r="V134">
        <f>raw[[#This Row],[b.OpDur]]-raw[[#This Row],[ns.OpDur]]</f>
        <v>5.2915826231987779</v>
      </c>
      <c r="W134">
        <f>INT(INDEX(_xlfn.TEXTSPLIT(raw[[#This Row],[b.corp]], "-"), 1, 3))</f>
        <v>200</v>
      </c>
      <c r="X134">
        <f>IF(raw[[#This Row],[b.tun]]=raw[[#This Row],[ns.tun]],raw[b.tun], 1/0)</f>
        <v>0.2</v>
      </c>
    </row>
    <row r="135" spans="1:24" x14ac:dyDescent="0.25">
      <c r="A135" s="2" t="s">
        <v>0</v>
      </c>
      <c r="B135" s="2" t="s">
        <v>18</v>
      </c>
      <c r="C135" s="2">
        <v>0.4</v>
      </c>
      <c r="D135" s="2" t="s">
        <v>2</v>
      </c>
      <c r="E135" s="2">
        <v>100</v>
      </c>
      <c r="F135" s="2">
        <v>197.86</v>
      </c>
      <c r="G135" s="2">
        <v>113879999</v>
      </c>
      <c r="H135" s="2">
        <v>10.000246000000001</v>
      </c>
      <c r="I135" s="2">
        <v>3392</v>
      </c>
      <c r="J135" s="1" t="s">
        <v>0</v>
      </c>
      <c r="K135" s="1" t="s">
        <v>18</v>
      </c>
      <c r="L135" s="1">
        <v>0.4</v>
      </c>
      <c r="M135" s="1" t="s">
        <v>2</v>
      </c>
      <c r="N135" s="1">
        <v>100</v>
      </c>
      <c r="O135" s="1">
        <v>197.86</v>
      </c>
      <c r="P135" s="1">
        <v>121339999</v>
      </c>
      <c r="Q135" s="1">
        <v>10.000135</v>
      </c>
      <c r="R135" s="1">
        <v>3615</v>
      </c>
      <c r="S135" t="b">
        <f t="shared" si="12"/>
        <v>1</v>
      </c>
      <c r="T135" s="2">
        <f t="shared" si="13"/>
        <v>87.813892587055619</v>
      </c>
      <c r="U135" s="1">
        <f t="shared" si="14"/>
        <v>82.414167483222087</v>
      </c>
      <c r="V135">
        <f>raw[[#This Row],[b.OpDur]]-raw[[#This Row],[ns.OpDur]]</f>
        <v>5.3997251038335321</v>
      </c>
      <c r="W135">
        <f>INT(INDEX(_xlfn.TEXTSPLIT(raw[[#This Row],[b.corp]], "-"), 1, 3))</f>
        <v>200</v>
      </c>
      <c r="X135">
        <f>IF(raw[[#This Row],[b.tun]]=raw[[#This Row],[ns.tun]],raw[b.tun], 1/0)</f>
        <v>0.4</v>
      </c>
    </row>
    <row r="136" spans="1:24" x14ac:dyDescent="0.25">
      <c r="A136" s="2" t="s">
        <v>0</v>
      </c>
      <c r="B136" s="2" t="s">
        <v>18</v>
      </c>
      <c r="C136" s="2">
        <v>0.5</v>
      </c>
      <c r="D136" s="2" t="s">
        <v>2</v>
      </c>
      <c r="E136" s="2">
        <v>100</v>
      </c>
      <c r="F136" s="2">
        <v>197.86</v>
      </c>
      <c r="G136" s="2">
        <v>113879999</v>
      </c>
      <c r="H136" s="2">
        <v>10.000199</v>
      </c>
      <c r="I136" s="2">
        <v>3392</v>
      </c>
      <c r="J136" s="1" t="s">
        <v>0</v>
      </c>
      <c r="K136" s="1" t="s">
        <v>18</v>
      </c>
      <c r="L136" s="1">
        <v>0.5</v>
      </c>
      <c r="M136" s="1" t="s">
        <v>2</v>
      </c>
      <c r="N136" s="1">
        <v>100</v>
      </c>
      <c r="O136" s="1">
        <v>197.86</v>
      </c>
      <c r="P136" s="1">
        <v>118289999</v>
      </c>
      <c r="Q136" s="1">
        <v>10.000218</v>
      </c>
      <c r="R136" s="1">
        <v>3524</v>
      </c>
      <c r="S136" t="b">
        <f t="shared" si="12"/>
        <v>1</v>
      </c>
      <c r="T136" s="2">
        <f t="shared" si="13"/>
        <v>87.813479871913245</v>
      </c>
      <c r="U136" s="1">
        <f t="shared" si="14"/>
        <v>84.539843474003234</v>
      </c>
      <c r="V136">
        <f>raw[[#This Row],[b.OpDur]]-raw[[#This Row],[ns.OpDur]]</f>
        <v>3.2736363979100105</v>
      </c>
      <c r="W136">
        <f>INT(INDEX(_xlfn.TEXTSPLIT(raw[[#This Row],[b.corp]], "-"), 1, 3))</f>
        <v>200</v>
      </c>
      <c r="X136">
        <f>IF(raw[[#This Row],[b.tun]]=raw[[#This Row],[ns.tun]],raw[b.tun], 1/0)</f>
        <v>0.5</v>
      </c>
    </row>
    <row r="137" spans="1:24" x14ac:dyDescent="0.25">
      <c r="A137" s="2" t="s">
        <v>0</v>
      </c>
      <c r="B137" s="2" t="s">
        <v>18</v>
      </c>
      <c r="C137" s="2">
        <v>0.9</v>
      </c>
      <c r="D137" s="2" t="s">
        <v>2</v>
      </c>
      <c r="E137" s="2">
        <v>100</v>
      </c>
      <c r="F137" s="2">
        <v>197.86</v>
      </c>
      <c r="G137" s="2">
        <v>102139999</v>
      </c>
      <c r="H137" s="2">
        <v>10.000232</v>
      </c>
      <c r="I137" s="2">
        <v>3042</v>
      </c>
      <c r="J137" s="1" t="s">
        <v>0</v>
      </c>
      <c r="K137" s="1" t="s">
        <v>18</v>
      </c>
      <c r="L137" s="1">
        <v>0.9</v>
      </c>
      <c r="M137" s="1" t="s">
        <v>2</v>
      </c>
      <c r="N137" s="1">
        <v>100</v>
      </c>
      <c r="O137" s="1">
        <v>197.86</v>
      </c>
      <c r="P137" s="1">
        <v>103989999</v>
      </c>
      <c r="Q137" s="1">
        <v>10.000341000000001</v>
      </c>
      <c r="R137" s="1">
        <v>3097</v>
      </c>
      <c r="S137" t="b">
        <f t="shared" si="12"/>
        <v>1</v>
      </c>
      <c r="T137" s="2">
        <f t="shared" si="13"/>
        <v>97.907108849687773</v>
      </c>
      <c r="U137" s="1">
        <f t="shared" si="14"/>
        <v>96.166372691281609</v>
      </c>
      <c r="V137">
        <f>raw[[#This Row],[b.OpDur]]-raw[[#This Row],[ns.OpDur]]</f>
        <v>1.7407361584061647</v>
      </c>
      <c r="W137">
        <f>INT(INDEX(_xlfn.TEXTSPLIT(raw[[#This Row],[b.corp]], "-"), 1, 3))</f>
        <v>200</v>
      </c>
      <c r="X137">
        <f>IF(raw[[#This Row],[b.tun]]=raw[[#This Row],[ns.tun]],raw[b.tun], 1/0)</f>
        <v>0.9</v>
      </c>
    </row>
    <row r="138" spans="1:24" x14ac:dyDescent="0.25">
      <c r="A138" s="2" t="s">
        <v>0</v>
      </c>
      <c r="B138" s="2" t="s">
        <v>18</v>
      </c>
      <c r="C138" s="2">
        <v>0.98</v>
      </c>
      <c r="D138" s="2" t="s">
        <v>2</v>
      </c>
      <c r="E138" s="2">
        <v>100</v>
      </c>
      <c r="F138" s="2">
        <v>197.86</v>
      </c>
      <c r="G138" s="2">
        <v>102189999</v>
      </c>
      <c r="H138" s="2">
        <v>10.000379000000001</v>
      </c>
      <c r="I138" s="2">
        <v>3043</v>
      </c>
      <c r="J138" s="1" t="s">
        <v>0</v>
      </c>
      <c r="K138" s="1" t="s">
        <v>18</v>
      </c>
      <c r="L138" s="1">
        <v>0.98</v>
      </c>
      <c r="M138" s="1" t="s">
        <v>2</v>
      </c>
      <c r="N138" s="1">
        <v>100</v>
      </c>
      <c r="O138" s="1">
        <v>197.86</v>
      </c>
      <c r="P138" s="1">
        <v>104159999</v>
      </c>
      <c r="Q138" s="1">
        <v>10.000087000000001</v>
      </c>
      <c r="R138" s="1">
        <v>3102</v>
      </c>
      <c r="S138" t="b">
        <f t="shared" si="12"/>
        <v>1</v>
      </c>
      <c r="T138" s="2">
        <f t="shared" si="13"/>
        <v>97.860642899115803</v>
      </c>
      <c r="U138" s="1">
        <f t="shared" si="14"/>
        <v>96.006980568423401</v>
      </c>
      <c r="V138">
        <f>raw[[#This Row],[b.OpDur]]-raw[[#This Row],[ns.OpDur]]</f>
        <v>1.8536623306924014</v>
      </c>
      <c r="W138">
        <f>INT(INDEX(_xlfn.TEXTSPLIT(raw[[#This Row],[b.corp]], "-"), 1, 3))</f>
        <v>200</v>
      </c>
      <c r="X138">
        <f>IF(raw[[#This Row],[b.tun]]=raw[[#This Row],[ns.tun]],raw[b.tun], 1/0)</f>
        <v>0.98</v>
      </c>
    </row>
    <row r="139" spans="1:24" x14ac:dyDescent="0.25">
      <c r="A139" s="2" t="s">
        <v>0</v>
      </c>
      <c r="B139" s="2" t="s">
        <v>19</v>
      </c>
      <c r="C139" s="2">
        <v>0.02</v>
      </c>
      <c r="D139" s="2" t="s">
        <v>2</v>
      </c>
      <c r="E139" s="2">
        <v>100</v>
      </c>
      <c r="F139" s="2">
        <v>196.52</v>
      </c>
      <c r="G139" s="2">
        <v>116669999</v>
      </c>
      <c r="H139" s="2">
        <v>10.000476000000001</v>
      </c>
      <c r="I139" s="2">
        <v>3475</v>
      </c>
      <c r="J139" s="1" t="s">
        <v>0</v>
      </c>
      <c r="K139" s="1" t="s">
        <v>19</v>
      </c>
      <c r="L139" s="1">
        <v>0.02</v>
      </c>
      <c r="M139" s="1" t="s">
        <v>2</v>
      </c>
      <c r="N139" s="1">
        <v>100</v>
      </c>
      <c r="O139" s="1">
        <v>196.52</v>
      </c>
      <c r="P139" s="1">
        <v>121139999</v>
      </c>
      <c r="Q139" s="1">
        <v>10.000475</v>
      </c>
      <c r="R139" s="1">
        <v>3609</v>
      </c>
      <c r="S139" t="b">
        <f t="shared" si="12"/>
        <v>1</v>
      </c>
      <c r="T139" s="2">
        <f t="shared" si="13"/>
        <v>85.715917422781502</v>
      </c>
      <c r="U139" s="1">
        <f t="shared" si="14"/>
        <v>82.553038488963495</v>
      </c>
      <c r="V139">
        <f>raw[[#This Row],[b.OpDur]]-raw[[#This Row],[ns.OpDur]]</f>
        <v>3.162878933818007</v>
      </c>
      <c r="W139">
        <f>INT(INDEX(_xlfn.TEXTSPLIT(raw[[#This Row],[b.corp]], "-"), 1, 3))</f>
        <v>200</v>
      </c>
      <c r="X139">
        <f>IF(raw[[#This Row],[b.tun]]=raw[[#This Row],[ns.tun]],raw[b.tun], 1/0)</f>
        <v>0.02</v>
      </c>
    </row>
    <row r="140" spans="1:24" x14ac:dyDescent="0.25">
      <c r="A140" s="2" t="s">
        <v>0</v>
      </c>
      <c r="B140" s="2" t="s">
        <v>19</v>
      </c>
      <c r="C140" s="2">
        <v>0.05</v>
      </c>
      <c r="D140" s="2" t="s">
        <v>2</v>
      </c>
      <c r="E140" s="2">
        <v>100</v>
      </c>
      <c r="F140" s="2">
        <v>196.52</v>
      </c>
      <c r="G140" s="2">
        <v>125299999</v>
      </c>
      <c r="H140" s="2">
        <v>10.000249999999999</v>
      </c>
      <c r="I140" s="2">
        <v>3733</v>
      </c>
      <c r="J140" s="1" t="s">
        <v>0</v>
      </c>
      <c r="K140" s="1" t="s">
        <v>19</v>
      </c>
      <c r="L140" s="1">
        <v>0.05</v>
      </c>
      <c r="M140" s="1" t="s">
        <v>2</v>
      </c>
      <c r="N140" s="1">
        <v>100</v>
      </c>
      <c r="O140" s="1">
        <v>196.52</v>
      </c>
      <c r="P140" s="1">
        <v>130369999</v>
      </c>
      <c r="Q140" s="1">
        <v>10.000372</v>
      </c>
      <c r="R140" s="1">
        <v>3884</v>
      </c>
      <c r="S140" t="b">
        <f t="shared" si="12"/>
        <v>1</v>
      </c>
      <c r="T140" s="2">
        <f t="shared" si="13"/>
        <v>79.810455545175216</v>
      </c>
      <c r="U140" s="1">
        <f t="shared" si="14"/>
        <v>76.707617371386192</v>
      </c>
      <c r="V140">
        <f>raw[[#This Row],[b.OpDur]]-raw[[#This Row],[ns.OpDur]]</f>
        <v>3.1028381737890243</v>
      </c>
      <c r="W140">
        <f>INT(INDEX(_xlfn.TEXTSPLIT(raw[[#This Row],[b.corp]], "-"), 1, 3))</f>
        <v>200</v>
      </c>
      <c r="X140">
        <f>IF(raw[[#This Row],[b.tun]]=raw[[#This Row],[ns.tun]],raw[b.tun], 1/0)</f>
        <v>0.05</v>
      </c>
    </row>
    <row r="141" spans="1:24" x14ac:dyDescent="0.25">
      <c r="A141" s="2" t="s">
        <v>0</v>
      </c>
      <c r="B141" s="2" t="s">
        <v>19</v>
      </c>
      <c r="C141" s="2">
        <v>0.1</v>
      </c>
      <c r="D141" s="2" t="s">
        <v>2</v>
      </c>
      <c r="E141" s="2">
        <v>100</v>
      </c>
      <c r="F141" s="2">
        <v>196.52</v>
      </c>
      <c r="G141" s="2">
        <v>123439999</v>
      </c>
      <c r="H141" s="2">
        <v>10.000681</v>
      </c>
      <c r="I141" s="2">
        <v>3677</v>
      </c>
      <c r="J141" s="1" t="s">
        <v>0</v>
      </c>
      <c r="K141" s="1" t="s">
        <v>19</v>
      </c>
      <c r="L141" s="1">
        <v>0.1</v>
      </c>
      <c r="M141" s="1" t="s">
        <v>2</v>
      </c>
      <c r="N141" s="1">
        <v>100</v>
      </c>
      <c r="O141" s="1">
        <v>196.52</v>
      </c>
      <c r="P141" s="1">
        <v>132679999</v>
      </c>
      <c r="Q141" s="1">
        <v>10.000209</v>
      </c>
      <c r="R141" s="1">
        <v>3953</v>
      </c>
      <c r="S141" t="b">
        <f t="shared" si="12"/>
        <v>1</v>
      </c>
      <c r="T141" s="2">
        <f t="shared" si="13"/>
        <v>81.016535004994623</v>
      </c>
      <c r="U141" s="1">
        <f t="shared" si="14"/>
        <v>75.37088540376007</v>
      </c>
      <c r="V141">
        <f>raw[[#This Row],[b.OpDur]]-raw[[#This Row],[ns.OpDur]]</f>
        <v>5.6456496012345525</v>
      </c>
      <c r="W141">
        <f>INT(INDEX(_xlfn.TEXTSPLIT(raw[[#This Row],[b.corp]], "-"), 1, 3))</f>
        <v>200</v>
      </c>
      <c r="X141">
        <f>IF(raw[[#This Row],[b.tun]]=raw[[#This Row],[ns.tun]],raw[b.tun], 1/0)</f>
        <v>0.1</v>
      </c>
    </row>
    <row r="142" spans="1:24" x14ac:dyDescent="0.25">
      <c r="A142" s="2" t="s">
        <v>0</v>
      </c>
      <c r="B142" s="2" t="s">
        <v>19</v>
      </c>
      <c r="C142" s="2">
        <v>0.2</v>
      </c>
      <c r="D142" s="2" t="s">
        <v>2</v>
      </c>
      <c r="E142" s="2">
        <v>100</v>
      </c>
      <c r="F142" s="2">
        <v>196.52</v>
      </c>
      <c r="G142" s="2">
        <v>121379999</v>
      </c>
      <c r="H142" s="2">
        <v>10.000249999999999</v>
      </c>
      <c r="I142" s="2">
        <v>3616</v>
      </c>
      <c r="J142" s="1" t="s">
        <v>0</v>
      </c>
      <c r="K142" s="1" t="s">
        <v>19</v>
      </c>
      <c r="L142" s="1">
        <v>0.2</v>
      </c>
      <c r="M142" s="1" t="s">
        <v>2</v>
      </c>
      <c r="N142" s="1">
        <v>100</v>
      </c>
      <c r="O142" s="1">
        <v>196.52</v>
      </c>
      <c r="P142" s="1">
        <v>126459999</v>
      </c>
      <c r="Q142" s="1">
        <v>10.000609000000001</v>
      </c>
      <c r="R142" s="1">
        <v>3767</v>
      </c>
      <c r="S142" t="b">
        <f t="shared" si="12"/>
        <v>1</v>
      </c>
      <c r="T142" s="2">
        <f t="shared" si="13"/>
        <v>82.387955860833387</v>
      </c>
      <c r="U142" s="1">
        <f t="shared" si="14"/>
        <v>79.081204167967769</v>
      </c>
      <c r="V142">
        <f>raw[[#This Row],[b.OpDur]]-raw[[#This Row],[ns.OpDur]]</f>
        <v>3.3067516928656175</v>
      </c>
      <c r="W142">
        <f>INT(INDEX(_xlfn.TEXTSPLIT(raw[[#This Row],[b.corp]], "-"), 1, 3))</f>
        <v>200</v>
      </c>
      <c r="X142">
        <f>IF(raw[[#This Row],[b.tun]]=raw[[#This Row],[ns.tun]],raw[b.tun], 1/0)</f>
        <v>0.2</v>
      </c>
    </row>
    <row r="143" spans="1:24" x14ac:dyDescent="0.25">
      <c r="A143" s="2" t="s">
        <v>0</v>
      </c>
      <c r="B143" s="2" t="s">
        <v>19</v>
      </c>
      <c r="C143" s="2">
        <v>0.4</v>
      </c>
      <c r="D143" s="2" t="s">
        <v>2</v>
      </c>
      <c r="E143" s="2">
        <v>100</v>
      </c>
      <c r="F143" s="2">
        <v>196.52</v>
      </c>
      <c r="G143" s="2">
        <v>114779999</v>
      </c>
      <c r="H143" s="2">
        <v>10.000232</v>
      </c>
      <c r="I143" s="2">
        <v>3419</v>
      </c>
      <c r="J143" s="1" t="s">
        <v>0</v>
      </c>
      <c r="K143" s="1" t="s">
        <v>19</v>
      </c>
      <c r="L143" s="1">
        <v>0.4</v>
      </c>
      <c r="M143" s="1" t="s">
        <v>2</v>
      </c>
      <c r="N143" s="1">
        <v>100</v>
      </c>
      <c r="O143" s="1">
        <v>196.52</v>
      </c>
      <c r="P143" s="1">
        <v>119909999</v>
      </c>
      <c r="Q143" s="1">
        <v>10.000022</v>
      </c>
      <c r="R143" s="1">
        <v>3572</v>
      </c>
      <c r="S143" t="b">
        <f t="shared" si="12"/>
        <v>1</v>
      </c>
      <c r="T143" s="2">
        <f t="shared" si="13"/>
        <v>87.125214210883556</v>
      </c>
      <c r="U143" s="1">
        <f t="shared" si="14"/>
        <v>83.396064409941317</v>
      </c>
      <c r="V143">
        <f>raw[[#This Row],[b.OpDur]]-raw[[#This Row],[ns.OpDur]]</f>
        <v>3.7291498009422384</v>
      </c>
      <c r="W143">
        <f>INT(INDEX(_xlfn.TEXTSPLIT(raw[[#This Row],[b.corp]], "-"), 1, 3))</f>
        <v>200</v>
      </c>
      <c r="X143">
        <f>IF(raw[[#This Row],[b.tun]]=raw[[#This Row],[ns.tun]],raw[b.tun], 1/0)</f>
        <v>0.4</v>
      </c>
    </row>
    <row r="144" spans="1:24" x14ac:dyDescent="0.25">
      <c r="A144" s="2" t="s">
        <v>0</v>
      </c>
      <c r="B144" s="2" t="s">
        <v>19</v>
      </c>
      <c r="C144" s="2">
        <v>0.5</v>
      </c>
      <c r="D144" s="2" t="s">
        <v>2</v>
      </c>
      <c r="E144" s="2">
        <v>100</v>
      </c>
      <c r="F144" s="2">
        <v>196.52</v>
      </c>
      <c r="G144" s="2">
        <v>115619999</v>
      </c>
      <c r="H144" s="2">
        <v>10.000662</v>
      </c>
      <c r="I144" s="2">
        <v>3444</v>
      </c>
      <c r="J144" s="1" t="s">
        <v>0</v>
      </c>
      <c r="K144" s="1" t="s">
        <v>19</v>
      </c>
      <c r="L144" s="1">
        <v>0.5</v>
      </c>
      <c r="M144" s="1" t="s">
        <v>2</v>
      </c>
      <c r="N144" s="1">
        <v>100</v>
      </c>
      <c r="O144" s="1">
        <v>196.52</v>
      </c>
      <c r="P144" s="1">
        <v>119849999</v>
      </c>
      <c r="Q144" s="1">
        <v>10.000045999999999</v>
      </c>
      <c r="R144" s="1">
        <v>3570</v>
      </c>
      <c r="S144" t="b">
        <f t="shared" si="12"/>
        <v>1</v>
      </c>
      <c r="T144" s="2">
        <f t="shared" si="13"/>
        <v>86.495953005500382</v>
      </c>
      <c r="U144" s="1">
        <f t="shared" si="14"/>
        <v>83.438014880584177</v>
      </c>
      <c r="V144">
        <f>raw[[#This Row],[b.OpDur]]-raw[[#This Row],[ns.OpDur]]</f>
        <v>3.0579381249162054</v>
      </c>
      <c r="W144">
        <f>INT(INDEX(_xlfn.TEXTSPLIT(raw[[#This Row],[b.corp]], "-"), 1, 3))</f>
        <v>200</v>
      </c>
      <c r="X144">
        <f>IF(raw[[#This Row],[b.tun]]=raw[[#This Row],[ns.tun]],raw[b.tun], 1/0)</f>
        <v>0.5</v>
      </c>
    </row>
    <row r="145" spans="1:24" x14ac:dyDescent="0.25">
      <c r="A145" s="2" t="s">
        <v>0</v>
      </c>
      <c r="B145" s="2" t="s">
        <v>19</v>
      </c>
      <c r="C145" s="2">
        <v>0.9</v>
      </c>
      <c r="D145" s="2" t="s">
        <v>2</v>
      </c>
      <c r="E145" s="2">
        <v>100</v>
      </c>
      <c r="F145" s="2">
        <v>196.52</v>
      </c>
      <c r="G145" s="2">
        <v>103809999</v>
      </c>
      <c r="H145" s="2">
        <v>10.000508999999999</v>
      </c>
      <c r="I145" s="2">
        <v>3091</v>
      </c>
      <c r="J145" s="1" t="s">
        <v>0</v>
      </c>
      <c r="K145" s="1" t="s">
        <v>19</v>
      </c>
      <c r="L145" s="1">
        <v>0.9</v>
      </c>
      <c r="M145" s="1" t="s">
        <v>2</v>
      </c>
      <c r="N145" s="1">
        <v>100</v>
      </c>
      <c r="O145" s="1">
        <v>196.52</v>
      </c>
      <c r="P145" s="1">
        <v>105539999</v>
      </c>
      <c r="Q145" s="1">
        <v>10.000932000000001</v>
      </c>
      <c r="R145" s="1">
        <v>3143</v>
      </c>
      <c r="S145" t="b">
        <f t="shared" si="12"/>
        <v>1</v>
      </c>
      <c r="T145" s="2">
        <f t="shared" si="13"/>
        <v>96.334737465896708</v>
      </c>
      <c r="U145" s="1">
        <f t="shared" si="14"/>
        <v>94.759637054762536</v>
      </c>
      <c r="V145">
        <f>raw[[#This Row],[b.OpDur]]-raw[[#This Row],[ns.OpDur]]</f>
        <v>1.5751004111341729</v>
      </c>
      <c r="W145">
        <f>INT(INDEX(_xlfn.TEXTSPLIT(raw[[#This Row],[b.corp]], "-"), 1, 3))</f>
        <v>200</v>
      </c>
      <c r="X145">
        <f>IF(raw[[#This Row],[b.tun]]=raw[[#This Row],[ns.tun]],raw[b.tun], 1/0)</f>
        <v>0.9</v>
      </c>
    </row>
    <row r="146" spans="1:24" x14ac:dyDescent="0.25">
      <c r="A146" s="2" t="s">
        <v>0</v>
      </c>
      <c r="B146" s="2" t="s">
        <v>19</v>
      </c>
      <c r="C146" s="2">
        <v>0.98</v>
      </c>
      <c r="D146" s="2" t="s">
        <v>2</v>
      </c>
      <c r="E146" s="2">
        <v>100</v>
      </c>
      <c r="F146" s="2">
        <v>196.52</v>
      </c>
      <c r="G146" s="2">
        <v>104329999</v>
      </c>
      <c r="H146" s="2">
        <v>10.000759</v>
      </c>
      <c r="I146" s="2">
        <v>3107</v>
      </c>
      <c r="J146" s="1" t="s">
        <v>0</v>
      </c>
      <c r="K146" s="1" t="s">
        <v>19</v>
      </c>
      <c r="L146" s="1">
        <v>0.98</v>
      </c>
      <c r="M146" s="1" t="s">
        <v>2</v>
      </c>
      <c r="N146" s="1">
        <v>100</v>
      </c>
      <c r="O146" s="1">
        <v>196.52</v>
      </c>
      <c r="P146" s="1">
        <v>105369999</v>
      </c>
      <c r="Q146" s="1">
        <v>10.000826</v>
      </c>
      <c r="R146" s="1">
        <v>3138</v>
      </c>
      <c r="S146" t="b">
        <f t="shared" si="12"/>
        <v>1</v>
      </c>
      <c r="T146" s="2">
        <f t="shared" si="13"/>
        <v>95.856983569989296</v>
      </c>
      <c r="U146" s="1">
        <f t="shared" si="14"/>
        <v>94.911512716252375</v>
      </c>
      <c r="V146">
        <f>raw[[#This Row],[b.OpDur]]-raw[[#This Row],[ns.OpDur]]</f>
        <v>0.94547085373692141</v>
      </c>
      <c r="W146">
        <f>INT(INDEX(_xlfn.TEXTSPLIT(raw[[#This Row],[b.corp]], "-"), 1, 3))</f>
        <v>200</v>
      </c>
      <c r="X146">
        <f>IF(raw[[#This Row],[b.tun]]=raw[[#This Row],[ns.tun]],raw[b.tun], 1/0)</f>
        <v>0.98</v>
      </c>
    </row>
    <row r="147" spans="1:24" x14ac:dyDescent="0.25">
      <c r="A147" s="2" t="s">
        <v>0</v>
      </c>
      <c r="B147" s="2" t="s">
        <v>20</v>
      </c>
      <c r="C147" s="2">
        <v>0.02</v>
      </c>
      <c r="D147" s="2" t="s">
        <v>2</v>
      </c>
      <c r="E147" s="2">
        <v>100</v>
      </c>
      <c r="F147" s="2">
        <v>198.92</v>
      </c>
      <c r="G147" s="2">
        <v>114869999</v>
      </c>
      <c r="H147" s="2">
        <v>10.000757</v>
      </c>
      <c r="I147" s="2">
        <v>3422</v>
      </c>
      <c r="J147" s="1" t="s">
        <v>0</v>
      </c>
      <c r="K147" s="1" t="s">
        <v>20</v>
      </c>
      <c r="L147" s="1">
        <v>0.02</v>
      </c>
      <c r="M147" s="1" t="s">
        <v>2</v>
      </c>
      <c r="N147" s="1">
        <v>100</v>
      </c>
      <c r="O147" s="1">
        <v>198.92</v>
      </c>
      <c r="P147" s="1">
        <v>120539999</v>
      </c>
      <c r="Q147" s="1">
        <v>10.000489999999999</v>
      </c>
      <c r="R147" s="1">
        <v>3591</v>
      </c>
      <c r="S147" t="b">
        <f t="shared" si="12"/>
        <v>1</v>
      </c>
      <c r="T147" s="2">
        <f t="shared" si="13"/>
        <v>87.061522478118945</v>
      </c>
      <c r="U147" s="1">
        <f t="shared" si="14"/>
        <v>82.964079002522638</v>
      </c>
      <c r="V147">
        <f>raw[[#This Row],[b.OpDur]]-raw[[#This Row],[ns.OpDur]]</f>
        <v>4.0974434755963074</v>
      </c>
      <c r="W147">
        <f>INT(INDEX(_xlfn.TEXTSPLIT(raw[[#This Row],[b.corp]], "-"), 1, 3))</f>
        <v>200</v>
      </c>
      <c r="X147">
        <f>IF(raw[[#This Row],[b.tun]]=raw[[#This Row],[ns.tun]],raw[b.tun], 1/0)</f>
        <v>0.02</v>
      </c>
    </row>
    <row r="148" spans="1:24" x14ac:dyDescent="0.25">
      <c r="A148" s="2" t="s">
        <v>0</v>
      </c>
      <c r="B148" s="2" t="s">
        <v>20</v>
      </c>
      <c r="C148" s="2">
        <v>0.05</v>
      </c>
      <c r="D148" s="2" t="s">
        <v>2</v>
      </c>
      <c r="E148" s="2">
        <v>100</v>
      </c>
      <c r="F148" s="2">
        <v>198.92</v>
      </c>
      <c r="G148" s="2">
        <v>122739999</v>
      </c>
      <c r="H148" s="2">
        <v>10.000247999999999</v>
      </c>
      <c r="I148" s="2">
        <v>3656</v>
      </c>
      <c r="J148" s="1" t="s">
        <v>0</v>
      </c>
      <c r="K148" s="1" t="s">
        <v>20</v>
      </c>
      <c r="L148" s="1">
        <v>0.05</v>
      </c>
      <c r="M148" s="1" t="s">
        <v>2</v>
      </c>
      <c r="N148" s="1">
        <v>100</v>
      </c>
      <c r="O148" s="1">
        <v>198.92</v>
      </c>
      <c r="P148" s="1">
        <v>130649999</v>
      </c>
      <c r="Q148" s="1">
        <v>10.000355000000001</v>
      </c>
      <c r="R148" s="1">
        <v>3893</v>
      </c>
      <c r="S148" t="b">
        <f t="shared" si="12"/>
        <v>1</v>
      </c>
      <c r="T148" s="2">
        <f t="shared" si="13"/>
        <v>81.475053621273048</v>
      </c>
      <c r="U148" s="1">
        <f t="shared" si="14"/>
        <v>76.543092817015633</v>
      </c>
      <c r="V148">
        <f>raw[[#This Row],[b.OpDur]]-raw[[#This Row],[ns.OpDur]]</f>
        <v>4.9319608042574146</v>
      </c>
      <c r="W148">
        <f>INT(INDEX(_xlfn.TEXTSPLIT(raw[[#This Row],[b.corp]], "-"), 1, 3))</f>
        <v>200</v>
      </c>
      <c r="X148">
        <f>IF(raw[[#This Row],[b.tun]]=raw[[#This Row],[ns.tun]],raw[b.tun], 1/0)</f>
        <v>0.05</v>
      </c>
    </row>
    <row r="149" spans="1:24" x14ac:dyDescent="0.25">
      <c r="A149" s="2" t="s">
        <v>0</v>
      </c>
      <c r="B149" s="2" t="s">
        <v>20</v>
      </c>
      <c r="C149" s="2">
        <v>0.1</v>
      </c>
      <c r="D149" s="2" t="s">
        <v>2</v>
      </c>
      <c r="E149" s="2">
        <v>100</v>
      </c>
      <c r="F149" s="2">
        <v>198.92</v>
      </c>
      <c r="G149" s="2">
        <v>120039999</v>
      </c>
      <c r="H149" s="2">
        <v>10.000851000000001</v>
      </c>
      <c r="I149" s="2">
        <v>3576</v>
      </c>
      <c r="J149" s="1" t="s">
        <v>0</v>
      </c>
      <c r="K149" s="1" t="s">
        <v>20</v>
      </c>
      <c r="L149" s="1">
        <v>0.1</v>
      </c>
      <c r="M149" s="1" t="s">
        <v>2</v>
      </c>
      <c r="N149" s="1">
        <v>100</v>
      </c>
      <c r="O149" s="1">
        <v>198.92</v>
      </c>
      <c r="P149" s="1">
        <v>129569999</v>
      </c>
      <c r="Q149" s="1">
        <v>10.000635000000001</v>
      </c>
      <c r="R149" s="1">
        <v>3860</v>
      </c>
      <c r="S149" t="b">
        <f t="shared" si="12"/>
        <v>1</v>
      </c>
      <c r="T149" s="2">
        <f t="shared" si="13"/>
        <v>83.312654809335683</v>
      </c>
      <c r="U149" s="1">
        <f t="shared" si="14"/>
        <v>77.183260609579847</v>
      </c>
      <c r="V149">
        <f>raw[[#This Row],[b.OpDur]]-raw[[#This Row],[ns.OpDur]]</f>
        <v>6.1293941997558363</v>
      </c>
      <c r="W149">
        <f>INT(INDEX(_xlfn.TEXTSPLIT(raw[[#This Row],[b.corp]], "-"), 1, 3))</f>
        <v>200</v>
      </c>
      <c r="X149">
        <f>IF(raw[[#This Row],[b.tun]]=raw[[#This Row],[ns.tun]],raw[b.tun], 1/0)</f>
        <v>0.1</v>
      </c>
    </row>
    <row r="150" spans="1:24" x14ac:dyDescent="0.25">
      <c r="A150" s="2" t="s">
        <v>0</v>
      </c>
      <c r="B150" s="2" t="s">
        <v>20</v>
      </c>
      <c r="C150" s="2">
        <v>0.2</v>
      </c>
      <c r="D150" s="2" t="s">
        <v>2</v>
      </c>
      <c r="E150" s="2">
        <v>100</v>
      </c>
      <c r="F150" s="2">
        <v>198.92</v>
      </c>
      <c r="G150" s="2">
        <v>118239999</v>
      </c>
      <c r="H150" s="2">
        <v>10.000629999999999</v>
      </c>
      <c r="I150" s="2">
        <v>3522</v>
      </c>
      <c r="J150" s="1" t="s">
        <v>0</v>
      </c>
      <c r="K150" s="1" t="s">
        <v>20</v>
      </c>
      <c r="L150" s="1">
        <v>0.2</v>
      </c>
      <c r="M150" s="1" t="s">
        <v>2</v>
      </c>
      <c r="N150" s="1">
        <v>100</v>
      </c>
      <c r="O150" s="1">
        <v>198.92</v>
      </c>
      <c r="P150" s="1">
        <v>127539999</v>
      </c>
      <c r="Q150" s="1">
        <v>10.000249</v>
      </c>
      <c r="R150" s="1">
        <v>3800</v>
      </c>
      <c r="S150" t="b">
        <f t="shared" si="12"/>
        <v>1</v>
      </c>
      <c r="T150" s="2">
        <f t="shared" si="13"/>
        <v>84.579077169985425</v>
      </c>
      <c r="U150" s="1">
        <f t="shared" si="14"/>
        <v>78.408727288762179</v>
      </c>
      <c r="V150">
        <f>raw[[#This Row],[b.OpDur]]-raw[[#This Row],[ns.OpDur]]</f>
        <v>6.1703498812232453</v>
      </c>
      <c r="W150">
        <f>INT(INDEX(_xlfn.TEXTSPLIT(raw[[#This Row],[b.corp]], "-"), 1, 3))</f>
        <v>200</v>
      </c>
      <c r="X150">
        <f>IF(raw[[#This Row],[b.tun]]=raw[[#This Row],[ns.tun]],raw[b.tun], 1/0)</f>
        <v>0.2</v>
      </c>
    </row>
    <row r="151" spans="1:24" x14ac:dyDescent="0.25">
      <c r="A151" s="2" t="s">
        <v>0</v>
      </c>
      <c r="B151" s="2" t="s">
        <v>20</v>
      </c>
      <c r="C151" s="2">
        <v>0.4</v>
      </c>
      <c r="D151" s="2" t="s">
        <v>2</v>
      </c>
      <c r="E151" s="2">
        <v>100</v>
      </c>
      <c r="F151" s="2">
        <v>198.92</v>
      </c>
      <c r="G151" s="2">
        <v>113009999</v>
      </c>
      <c r="H151" s="2">
        <v>10.000546999999999</v>
      </c>
      <c r="I151" s="2">
        <v>3366</v>
      </c>
      <c r="J151" s="1" t="s">
        <v>0</v>
      </c>
      <c r="K151" s="1" t="s">
        <v>20</v>
      </c>
      <c r="L151" s="1">
        <v>0.4</v>
      </c>
      <c r="M151" s="1" t="s">
        <v>2</v>
      </c>
      <c r="N151" s="1">
        <v>100</v>
      </c>
      <c r="O151" s="1">
        <v>198.92</v>
      </c>
      <c r="P151" s="1">
        <v>121169999</v>
      </c>
      <c r="Q151" s="1">
        <v>10.000806000000001</v>
      </c>
      <c r="R151" s="1">
        <v>3610</v>
      </c>
      <c r="S151" t="b">
        <f t="shared" si="12"/>
        <v>1</v>
      </c>
      <c r="T151" s="2">
        <f t="shared" si="13"/>
        <v>88.492585510066235</v>
      </c>
      <c r="U151" s="1">
        <f t="shared" si="14"/>
        <v>82.535331208511437</v>
      </c>
      <c r="V151">
        <f>raw[[#This Row],[b.OpDur]]-raw[[#This Row],[ns.OpDur]]</f>
        <v>5.9572543015547978</v>
      </c>
      <c r="W151">
        <f>INT(INDEX(_xlfn.TEXTSPLIT(raw[[#This Row],[b.corp]], "-"), 1, 3))</f>
        <v>200</v>
      </c>
      <c r="X151">
        <f>IF(raw[[#This Row],[b.tun]]=raw[[#This Row],[ns.tun]],raw[b.tun], 1/0)</f>
        <v>0.4</v>
      </c>
    </row>
    <row r="152" spans="1:24" x14ac:dyDescent="0.25">
      <c r="A152" s="2" t="s">
        <v>0</v>
      </c>
      <c r="B152" s="2" t="s">
        <v>20</v>
      </c>
      <c r="C152" s="2">
        <v>0.5</v>
      </c>
      <c r="D152" s="2" t="s">
        <v>2</v>
      </c>
      <c r="E152" s="2">
        <v>100</v>
      </c>
      <c r="F152" s="2">
        <v>198.92</v>
      </c>
      <c r="G152" s="2">
        <v>114199999</v>
      </c>
      <c r="H152" s="2">
        <v>10.000176</v>
      </c>
      <c r="I152" s="2">
        <v>3402</v>
      </c>
      <c r="J152" s="1" t="s">
        <v>0</v>
      </c>
      <c r="K152" s="1" t="s">
        <v>20</v>
      </c>
      <c r="L152" s="1">
        <v>0.5</v>
      </c>
      <c r="M152" s="1" t="s">
        <v>2</v>
      </c>
      <c r="N152" s="1">
        <v>100</v>
      </c>
      <c r="O152" s="1">
        <v>198.92</v>
      </c>
      <c r="P152" s="1">
        <v>117659999</v>
      </c>
      <c r="Q152" s="1">
        <v>10.000291000000001</v>
      </c>
      <c r="R152" s="1">
        <v>3505</v>
      </c>
      <c r="S152" t="b">
        <f t="shared" si="12"/>
        <v>1</v>
      </c>
      <c r="T152" s="2">
        <f t="shared" si="13"/>
        <v>87.567216178346897</v>
      </c>
      <c r="U152" s="1">
        <f t="shared" si="14"/>
        <v>84.993124978693913</v>
      </c>
      <c r="V152">
        <f>raw[[#This Row],[b.OpDur]]-raw[[#This Row],[ns.OpDur]]</f>
        <v>2.5740911996529832</v>
      </c>
      <c r="W152">
        <f>INT(INDEX(_xlfn.TEXTSPLIT(raw[[#This Row],[b.corp]], "-"), 1, 3))</f>
        <v>200</v>
      </c>
      <c r="X152">
        <f>IF(raw[[#This Row],[b.tun]]=raw[[#This Row],[ns.tun]],raw[b.tun], 1/0)</f>
        <v>0.5</v>
      </c>
    </row>
    <row r="153" spans="1:24" x14ac:dyDescent="0.25">
      <c r="A153" s="2" t="s">
        <v>0</v>
      </c>
      <c r="B153" s="2" t="s">
        <v>20</v>
      </c>
      <c r="C153" s="2">
        <v>0.9</v>
      </c>
      <c r="D153" s="2" t="s">
        <v>2</v>
      </c>
      <c r="E153" s="2">
        <v>100</v>
      </c>
      <c r="F153" s="2">
        <v>198.92</v>
      </c>
      <c r="G153" s="2">
        <v>101309999</v>
      </c>
      <c r="H153" s="2">
        <v>10.000590000000001</v>
      </c>
      <c r="I153" s="2">
        <v>3017</v>
      </c>
      <c r="J153" s="1" t="s">
        <v>0</v>
      </c>
      <c r="K153" s="1" t="s">
        <v>20</v>
      </c>
      <c r="L153" s="1">
        <v>0.9</v>
      </c>
      <c r="M153" s="1" t="s">
        <v>2</v>
      </c>
      <c r="N153" s="1">
        <v>100</v>
      </c>
      <c r="O153" s="1">
        <v>198.92</v>
      </c>
      <c r="P153" s="1">
        <v>108789999</v>
      </c>
      <c r="Q153" s="1">
        <v>10.000401999999999</v>
      </c>
      <c r="R153" s="1">
        <v>3240</v>
      </c>
      <c r="S153" t="b">
        <f t="shared" si="12"/>
        <v>1</v>
      </c>
      <c r="T153" s="2">
        <f t="shared" si="13"/>
        <v>98.712763781588833</v>
      </c>
      <c r="U153" s="1">
        <f t="shared" si="14"/>
        <v>91.923909292434132</v>
      </c>
      <c r="V153">
        <f>raw[[#This Row],[b.OpDur]]-raw[[#This Row],[ns.OpDur]]</f>
        <v>6.7888544891547014</v>
      </c>
      <c r="W153">
        <f>INT(INDEX(_xlfn.TEXTSPLIT(raw[[#This Row],[b.corp]], "-"), 1, 3))</f>
        <v>200</v>
      </c>
      <c r="X153">
        <f>IF(raw[[#This Row],[b.tun]]=raw[[#This Row],[ns.tun]],raw[b.tun], 1/0)</f>
        <v>0.9</v>
      </c>
    </row>
    <row r="154" spans="1:24" x14ac:dyDescent="0.25">
      <c r="A154" s="2" t="s">
        <v>0</v>
      </c>
      <c r="B154" s="2" t="s">
        <v>20</v>
      </c>
      <c r="C154" s="2">
        <v>0.98</v>
      </c>
      <c r="D154" s="2" t="s">
        <v>2</v>
      </c>
      <c r="E154" s="2">
        <v>100</v>
      </c>
      <c r="F154" s="2">
        <v>198.92</v>
      </c>
      <c r="G154" s="2">
        <v>101459999</v>
      </c>
      <c r="H154" s="2">
        <v>10.000190999999999</v>
      </c>
      <c r="I154" s="2">
        <v>3021</v>
      </c>
      <c r="J154" s="1" t="s">
        <v>0</v>
      </c>
      <c r="K154" s="1" t="s">
        <v>20</v>
      </c>
      <c r="L154" s="1">
        <v>0.98</v>
      </c>
      <c r="M154" s="1" t="s">
        <v>2</v>
      </c>
      <c r="N154" s="1">
        <v>100</v>
      </c>
      <c r="O154" s="1">
        <v>198.92</v>
      </c>
      <c r="P154" s="1">
        <v>104619999</v>
      </c>
      <c r="Q154" s="1">
        <v>10.000814</v>
      </c>
      <c r="R154" s="1">
        <v>3116</v>
      </c>
      <c r="S154" t="b">
        <f t="shared" si="12"/>
        <v>1</v>
      </c>
      <c r="T154" s="2">
        <f t="shared" si="13"/>
        <v>98.562892751457639</v>
      </c>
      <c r="U154" s="1">
        <f t="shared" si="14"/>
        <v>95.591799804930218</v>
      </c>
      <c r="V154">
        <f>raw[[#This Row],[b.OpDur]]-raw[[#This Row],[ns.OpDur]]</f>
        <v>2.9710929465274205</v>
      </c>
      <c r="W154">
        <f>INT(INDEX(_xlfn.TEXTSPLIT(raw[[#This Row],[b.corp]], "-"), 1, 3))</f>
        <v>200</v>
      </c>
      <c r="X154">
        <f>IF(raw[[#This Row],[b.tun]]=raw[[#This Row],[ns.tun]],raw[b.tun], 1/0)</f>
        <v>0.98</v>
      </c>
    </row>
    <row r="155" spans="1:24" x14ac:dyDescent="0.25">
      <c r="A155" s="2" t="s">
        <v>0</v>
      </c>
      <c r="B155" s="2" t="s">
        <v>21</v>
      </c>
      <c r="C155" s="2">
        <v>0.02</v>
      </c>
      <c r="D155" s="2" t="s">
        <v>2</v>
      </c>
      <c r="E155" s="2">
        <v>100</v>
      </c>
      <c r="F155" s="2">
        <v>198.06</v>
      </c>
      <c r="G155" s="2">
        <v>114259999</v>
      </c>
      <c r="H155" s="2">
        <v>10.000016</v>
      </c>
      <c r="I155" s="2">
        <v>3403</v>
      </c>
      <c r="J155" s="1" t="s">
        <v>0</v>
      </c>
      <c r="K155" s="1" t="s">
        <v>21</v>
      </c>
      <c r="L155" s="1">
        <v>0.02</v>
      </c>
      <c r="M155" s="1" t="s">
        <v>2</v>
      </c>
      <c r="N155" s="1">
        <v>100</v>
      </c>
      <c r="O155" s="1">
        <v>198.06</v>
      </c>
      <c r="P155" s="1">
        <v>119299999</v>
      </c>
      <c r="Q155" s="1">
        <v>10.00084</v>
      </c>
      <c r="R155" s="1">
        <v>3554</v>
      </c>
      <c r="S155" t="b">
        <f t="shared" si="12"/>
        <v>1</v>
      </c>
      <c r="T155" s="2">
        <f t="shared" si="13"/>
        <v>87.51983272816237</v>
      </c>
      <c r="U155" s="1">
        <f t="shared" si="14"/>
        <v>83.829338506532594</v>
      </c>
      <c r="V155">
        <f>raw[[#This Row],[b.OpDur]]-raw[[#This Row],[ns.OpDur]]</f>
        <v>3.6904942216297769</v>
      </c>
      <c r="W155">
        <f>INT(INDEX(_xlfn.TEXTSPLIT(raw[[#This Row],[b.corp]], "-"), 1, 3))</f>
        <v>200</v>
      </c>
      <c r="X155">
        <f>IF(raw[[#This Row],[b.tun]]=raw[[#This Row],[ns.tun]],raw[b.tun], 1/0)</f>
        <v>0.02</v>
      </c>
    </row>
    <row r="156" spans="1:24" x14ac:dyDescent="0.25">
      <c r="A156" s="2" t="s">
        <v>0</v>
      </c>
      <c r="B156" s="2" t="s">
        <v>21</v>
      </c>
      <c r="C156" s="2">
        <v>0.05</v>
      </c>
      <c r="D156" s="2" t="s">
        <v>2</v>
      </c>
      <c r="E156" s="2">
        <v>100</v>
      </c>
      <c r="F156" s="2">
        <v>198.06</v>
      </c>
      <c r="G156" s="2">
        <v>121239999</v>
      </c>
      <c r="H156" s="2">
        <v>10.000045</v>
      </c>
      <c r="I156" s="2">
        <v>3612</v>
      </c>
      <c r="J156" s="1" t="s">
        <v>0</v>
      </c>
      <c r="K156" s="1" t="s">
        <v>21</v>
      </c>
      <c r="L156" s="1">
        <v>0.05</v>
      </c>
      <c r="M156" s="1" t="s">
        <v>2</v>
      </c>
      <c r="N156" s="1">
        <v>100</v>
      </c>
      <c r="O156" s="1">
        <v>198.06</v>
      </c>
      <c r="P156" s="1">
        <v>127939999</v>
      </c>
      <c r="Q156" s="1">
        <v>10.00076</v>
      </c>
      <c r="R156" s="1">
        <v>3812</v>
      </c>
      <c r="S156" t="b">
        <f t="shared" si="12"/>
        <v>1</v>
      </c>
      <c r="T156" s="2">
        <f t="shared" si="13"/>
        <v>82.481401208193674</v>
      </c>
      <c r="U156" s="1">
        <f t="shared" si="14"/>
        <v>78.167579163417059</v>
      </c>
      <c r="V156">
        <f>raw[[#This Row],[b.OpDur]]-raw[[#This Row],[ns.OpDur]]</f>
        <v>4.3138220447766145</v>
      </c>
      <c r="W156">
        <f>INT(INDEX(_xlfn.TEXTSPLIT(raw[[#This Row],[b.corp]], "-"), 1, 3))</f>
        <v>200</v>
      </c>
      <c r="X156">
        <f>IF(raw[[#This Row],[b.tun]]=raw[[#This Row],[ns.tun]],raw[b.tun], 1/0)</f>
        <v>0.05</v>
      </c>
    </row>
    <row r="157" spans="1:24" x14ac:dyDescent="0.25">
      <c r="A157" s="2" t="s">
        <v>0</v>
      </c>
      <c r="B157" s="2" t="s">
        <v>21</v>
      </c>
      <c r="C157" s="2">
        <v>0.1</v>
      </c>
      <c r="D157" s="2" t="s">
        <v>2</v>
      </c>
      <c r="E157" s="2">
        <v>100</v>
      </c>
      <c r="F157" s="2">
        <v>198.06</v>
      </c>
      <c r="G157" s="2">
        <v>120749999</v>
      </c>
      <c r="H157" s="2">
        <v>10.000087000000001</v>
      </c>
      <c r="I157" s="2">
        <v>3597</v>
      </c>
      <c r="J157" s="1" t="s">
        <v>0</v>
      </c>
      <c r="K157" s="1" t="s">
        <v>21</v>
      </c>
      <c r="L157" s="1">
        <v>0.1</v>
      </c>
      <c r="M157" s="1" t="s">
        <v>2</v>
      </c>
      <c r="N157" s="1">
        <v>100</v>
      </c>
      <c r="O157" s="1">
        <v>198.06</v>
      </c>
      <c r="P157" s="1">
        <v>126709999</v>
      </c>
      <c r="Q157" s="1">
        <v>10.00032</v>
      </c>
      <c r="R157" s="1">
        <v>3775</v>
      </c>
      <c r="S157" t="b">
        <f t="shared" si="12"/>
        <v>1</v>
      </c>
      <c r="T157" s="2">
        <f t="shared" si="13"/>
        <v>82.816456172393018</v>
      </c>
      <c r="U157" s="1">
        <f t="shared" si="14"/>
        <v>78.922895422010072</v>
      </c>
      <c r="V157">
        <f>raw[[#This Row],[b.OpDur]]-raw[[#This Row],[ns.OpDur]]</f>
        <v>3.8935607503829459</v>
      </c>
      <c r="W157">
        <f>INT(INDEX(_xlfn.TEXTSPLIT(raw[[#This Row],[b.corp]], "-"), 1, 3))</f>
        <v>200</v>
      </c>
      <c r="X157">
        <f>IF(raw[[#This Row],[b.tun]]=raw[[#This Row],[ns.tun]],raw[b.tun], 1/0)</f>
        <v>0.1</v>
      </c>
    </row>
    <row r="158" spans="1:24" x14ac:dyDescent="0.25">
      <c r="A158" s="2" t="s">
        <v>0</v>
      </c>
      <c r="B158" s="2" t="s">
        <v>21</v>
      </c>
      <c r="C158" s="2">
        <v>0.2</v>
      </c>
      <c r="D158" s="2" t="s">
        <v>2</v>
      </c>
      <c r="E158" s="2">
        <v>100</v>
      </c>
      <c r="F158" s="2">
        <v>198.06</v>
      </c>
      <c r="G158" s="2">
        <v>117759999</v>
      </c>
      <c r="H158" s="2">
        <v>10.000036</v>
      </c>
      <c r="I158" s="2">
        <v>3508</v>
      </c>
      <c r="J158" s="1" t="s">
        <v>0</v>
      </c>
      <c r="K158" s="1" t="s">
        <v>21</v>
      </c>
      <c r="L158" s="1">
        <v>0.2</v>
      </c>
      <c r="M158" s="1" t="s">
        <v>2</v>
      </c>
      <c r="N158" s="1">
        <v>100</v>
      </c>
      <c r="O158" s="1">
        <v>198.06</v>
      </c>
      <c r="P158" s="1">
        <v>123549999</v>
      </c>
      <c r="Q158" s="1">
        <v>10.000252</v>
      </c>
      <c r="R158" s="1">
        <v>3681</v>
      </c>
      <c r="S158" t="b">
        <f t="shared" si="12"/>
        <v>1</v>
      </c>
      <c r="T158" s="2">
        <f t="shared" si="13"/>
        <v>84.918784688508694</v>
      </c>
      <c r="U158" s="1">
        <f t="shared" si="14"/>
        <v>80.940931452374997</v>
      </c>
      <c r="V158">
        <f>raw[[#This Row],[b.OpDur]]-raw[[#This Row],[ns.OpDur]]</f>
        <v>3.9778532361336971</v>
      </c>
      <c r="W158">
        <f>INT(INDEX(_xlfn.TEXTSPLIT(raw[[#This Row],[b.corp]], "-"), 1, 3))</f>
        <v>200</v>
      </c>
      <c r="X158">
        <f>IF(raw[[#This Row],[b.tun]]=raw[[#This Row],[ns.tun]],raw[b.tun], 1/0)</f>
        <v>0.2</v>
      </c>
    </row>
    <row r="159" spans="1:24" x14ac:dyDescent="0.25">
      <c r="A159" s="2" t="s">
        <v>0</v>
      </c>
      <c r="B159" s="2" t="s">
        <v>21</v>
      </c>
      <c r="C159" s="2">
        <v>0.4</v>
      </c>
      <c r="D159" s="2" t="s">
        <v>2</v>
      </c>
      <c r="E159" s="2">
        <v>100</v>
      </c>
      <c r="F159" s="2">
        <v>198.06</v>
      </c>
      <c r="G159" s="2">
        <v>111909999</v>
      </c>
      <c r="H159" s="2">
        <v>10.000876</v>
      </c>
      <c r="I159" s="2">
        <v>3333</v>
      </c>
      <c r="J159" s="1" t="s">
        <v>0</v>
      </c>
      <c r="K159" s="1" t="s">
        <v>21</v>
      </c>
      <c r="L159" s="1">
        <v>0.4</v>
      </c>
      <c r="M159" s="1" t="s">
        <v>2</v>
      </c>
      <c r="N159" s="1">
        <v>100</v>
      </c>
      <c r="O159" s="1">
        <v>198.06</v>
      </c>
      <c r="P159" s="1">
        <v>118109999</v>
      </c>
      <c r="Q159" s="1">
        <v>10.000349999999999</v>
      </c>
      <c r="R159" s="1">
        <v>3518</v>
      </c>
      <c r="S159" t="b">
        <f t="shared" si="12"/>
        <v>1</v>
      </c>
      <c r="T159" s="2">
        <f t="shared" si="13"/>
        <v>89.36534795250958</v>
      </c>
      <c r="U159" s="1">
        <f t="shared" si="14"/>
        <v>84.66980005647109</v>
      </c>
      <c r="V159">
        <f>raw[[#This Row],[b.OpDur]]-raw[[#This Row],[ns.OpDur]]</f>
        <v>4.6955478960384909</v>
      </c>
      <c r="W159">
        <f>INT(INDEX(_xlfn.TEXTSPLIT(raw[[#This Row],[b.corp]], "-"), 1, 3))</f>
        <v>200</v>
      </c>
      <c r="X159">
        <f>IF(raw[[#This Row],[b.tun]]=raw[[#This Row],[ns.tun]],raw[b.tun], 1/0)</f>
        <v>0.4</v>
      </c>
    </row>
    <row r="160" spans="1:24" x14ac:dyDescent="0.25">
      <c r="A160" s="2" t="s">
        <v>0</v>
      </c>
      <c r="B160" s="2" t="s">
        <v>21</v>
      </c>
      <c r="C160" s="2">
        <v>0.5</v>
      </c>
      <c r="D160" s="2" t="s">
        <v>2</v>
      </c>
      <c r="E160" s="2">
        <v>100</v>
      </c>
      <c r="F160" s="2">
        <v>198.06</v>
      </c>
      <c r="G160" s="2">
        <v>112709999</v>
      </c>
      <c r="H160" s="2">
        <v>10.000181</v>
      </c>
      <c r="I160" s="2">
        <v>3357</v>
      </c>
      <c r="J160" s="1" t="s">
        <v>0</v>
      </c>
      <c r="K160" s="1" t="s">
        <v>21</v>
      </c>
      <c r="L160" s="1">
        <v>0.5</v>
      </c>
      <c r="M160" s="1" t="s">
        <v>2</v>
      </c>
      <c r="N160" s="1">
        <v>100</v>
      </c>
      <c r="O160" s="1">
        <v>198.06</v>
      </c>
      <c r="P160" s="1">
        <v>120199999</v>
      </c>
      <c r="Q160" s="1">
        <v>10.000546</v>
      </c>
      <c r="R160" s="1">
        <v>3581</v>
      </c>
      <c r="S160" t="b">
        <f t="shared" si="12"/>
        <v>1</v>
      </c>
      <c r="T160" s="2">
        <f t="shared" si="13"/>
        <v>88.724878792696984</v>
      </c>
      <c r="U160" s="1">
        <f t="shared" si="14"/>
        <v>83.199218662223117</v>
      </c>
      <c r="V160">
        <f>raw[[#This Row],[b.OpDur]]-raw[[#This Row],[ns.OpDur]]</f>
        <v>5.5256601304738666</v>
      </c>
      <c r="W160">
        <f>INT(INDEX(_xlfn.TEXTSPLIT(raw[[#This Row],[b.corp]], "-"), 1, 3))</f>
        <v>200</v>
      </c>
      <c r="X160">
        <f>IF(raw[[#This Row],[b.tun]]=raw[[#This Row],[ns.tun]],raw[b.tun], 1/0)</f>
        <v>0.5</v>
      </c>
    </row>
    <row r="161" spans="1:24" x14ac:dyDescent="0.25">
      <c r="A161" s="2" t="s">
        <v>0</v>
      </c>
      <c r="B161" s="2" t="s">
        <v>21</v>
      </c>
      <c r="C161" s="2">
        <v>0.9</v>
      </c>
      <c r="D161" s="2" t="s">
        <v>2</v>
      </c>
      <c r="E161" s="2">
        <v>100</v>
      </c>
      <c r="F161" s="2">
        <v>198.06</v>
      </c>
      <c r="G161" s="2">
        <v>101059999</v>
      </c>
      <c r="H161" s="2">
        <v>10.000181</v>
      </c>
      <c r="I161" s="2">
        <v>3009</v>
      </c>
      <c r="J161" s="1" t="s">
        <v>0</v>
      </c>
      <c r="K161" s="1" t="s">
        <v>21</v>
      </c>
      <c r="L161" s="1">
        <v>0.9</v>
      </c>
      <c r="M161" s="1" t="s">
        <v>2</v>
      </c>
      <c r="N161" s="1">
        <v>100</v>
      </c>
      <c r="O161" s="1">
        <v>198.06</v>
      </c>
      <c r="P161" s="1">
        <v>107339999</v>
      </c>
      <c r="Q161" s="1">
        <v>10.000092</v>
      </c>
      <c r="R161" s="1">
        <v>3197</v>
      </c>
      <c r="S161" t="b">
        <f t="shared" si="12"/>
        <v>1</v>
      </c>
      <c r="T161" s="2">
        <f t="shared" si="13"/>
        <v>98.95291014202364</v>
      </c>
      <c r="U161" s="1">
        <f t="shared" si="14"/>
        <v>93.162773366524817</v>
      </c>
      <c r="V161">
        <f>raw[[#This Row],[b.OpDur]]-raw[[#This Row],[ns.OpDur]]</f>
        <v>5.7901367754988229</v>
      </c>
      <c r="W161">
        <f>INT(INDEX(_xlfn.TEXTSPLIT(raw[[#This Row],[b.corp]], "-"), 1, 3))</f>
        <v>200</v>
      </c>
      <c r="X161">
        <f>IF(raw[[#This Row],[b.tun]]=raw[[#This Row],[ns.tun]],raw[b.tun], 1/0)</f>
        <v>0.9</v>
      </c>
    </row>
    <row r="162" spans="1:24" x14ac:dyDescent="0.25">
      <c r="A162" s="2" t="s">
        <v>0</v>
      </c>
      <c r="B162" s="2" t="s">
        <v>21</v>
      </c>
      <c r="C162" s="2">
        <v>0.98</v>
      </c>
      <c r="D162" s="2" t="s">
        <v>2</v>
      </c>
      <c r="E162" s="2">
        <v>100</v>
      </c>
      <c r="F162" s="2">
        <v>198.06</v>
      </c>
      <c r="G162" s="2">
        <v>100799999</v>
      </c>
      <c r="H162" s="2">
        <v>10.000030000000001</v>
      </c>
      <c r="I162" s="2">
        <v>3002</v>
      </c>
      <c r="J162" s="1" t="s">
        <v>0</v>
      </c>
      <c r="K162" s="1" t="s">
        <v>21</v>
      </c>
      <c r="L162" s="1">
        <v>0.98</v>
      </c>
      <c r="M162" s="1" t="s">
        <v>2</v>
      </c>
      <c r="N162" s="1">
        <v>100</v>
      </c>
      <c r="O162" s="1">
        <v>198.06</v>
      </c>
      <c r="P162" s="1">
        <v>104119999</v>
      </c>
      <c r="Q162" s="1">
        <v>10.000848</v>
      </c>
      <c r="R162" s="1">
        <v>3101</v>
      </c>
      <c r="S162" t="b">
        <f t="shared" si="12"/>
        <v>1</v>
      </c>
      <c r="T162" s="2">
        <f t="shared" si="13"/>
        <v>99.206647809589768</v>
      </c>
      <c r="U162" s="1">
        <f t="shared" si="14"/>
        <v>96.051172647437298</v>
      </c>
      <c r="V162">
        <f>raw[[#This Row],[b.OpDur]]-raw[[#This Row],[ns.OpDur]]</f>
        <v>3.1554751621524701</v>
      </c>
      <c r="W162">
        <f>INT(INDEX(_xlfn.TEXTSPLIT(raw[[#This Row],[b.corp]], "-"), 1, 3))</f>
        <v>200</v>
      </c>
      <c r="X162">
        <f>IF(raw[[#This Row],[b.tun]]=raw[[#This Row],[ns.tun]],raw[b.tun], 1/0)</f>
        <v>0.98</v>
      </c>
    </row>
    <row r="163" spans="1:24" x14ac:dyDescent="0.25">
      <c r="A163" s="2" t="s">
        <v>0</v>
      </c>
      <c r="B163" s="2" t="s">
        <v>22</v>
      </c>
      <c r="C163" s="2">
        <v>0.02</v>
      </c>
      <c r="D163" s="2" t="s">
        <v>2</v>
      </c>
      <c r="E163" s="2">
        <v>100</v>
      </c>
      <c r="F163" s="2">
        <v>497.96</v>
      </c>
      <c r="G163" s="2">
        <v>69119999</v>
      </c>
      <c r="H163" s="2">
        <v>10.000934000000001</v>
      </c>
      <c r="I163" s="2">
        <v>2056</v>
      </c>
      <c r="J163" s="1" t="s">
        <v>0</v>
      </c>
      <c r="K163" s="1" t="s">
        <v>22</v>
      </c>
      <c r="L163" s="1">
        <v>0.02</v>
      </c>
      <c r="M163" s="1" t="s">
        <v>2</v>
      </c>
      <c r="N163" s="1">
        <v>100</v>
      </c>
      <c r="O163" s="1">
        <v>497.96</v>
      </c>
      <c r="P163" s="1">
        <v>77019999</v>
      </c>
      <c r="Q163" s="1">
        <v>10.000126</v>
      </c>
      <c r="R163" s="1">
        <v>2292</v>
      </c>
      <c r="S163" t="b">
        <f t="shared" ref="S163:S194" si="15">A163&amp;B163&amp;C163=J163&amp;K163&amp;L163</f>
        <v>1</v>
      </c>
      <c r="T163" s="2">
        <f t="shared" ref="T163:T194" si="16">H163/G163*1000000000</f>
        <v>144.68944075071531</v>
      </c>
      <c r="U163" s="1">
        <f t="shared" ref="U163:U194" si="17">Q163/P163*1000000000</f>
        <v>129.83804375276608</v>
      </c>
      <c r="V163">
        <f>raw[[#This Row],[b.OpDur]]-raw[[#This Row],[ns.OpDur]]</f>
        <v>14.851396997949223</v>
      </c>
      <c r="W163">
        <f>INT(INDEX(_xlfn.TEXTSPLIT(raw[[#This Row],[b.corp]], "-"), 1, 3))</f>
        <v>500</v>
      </c>
      <c r="X163">
        <f>IF(raw[[#This Row],[b.tun]]=raw[[#This Row],[ns.tun]],raw[b.tun], 1/0)</f>
        <v>0.02</v>
      </c>
    </row>
    <row r="164" spans="1:24" x14ac:dyDescent="0.25">
      <c r="A164" s="2" t="s">
        <v>0</v>
      </c>
      <c r="B164" s="2" t="s">
        <v>22</v>
      </c>
      <c r="C164" s="2">
        <v>0.05</v>
      </c>
      <c r="D164" s="2" t="s">
        <v>2</v>
      </c>
      <c r="E164" s="2">
        <v>100</v>
      </c>
      <c r="F164" s="2">
        <v>497.96</v>
      </c>
      <c r="G164" s="2">
        <v>68679999</v>
      </c>
      <c r="H164" s="2">
        <v>10.000055</v>
      </c>
      <c r="I164" s="2">
        <v>2043</v>
      </c>
      <c r="J164" s="1" t="s">
        <v>0</v>
      </c>
      <c r="K164" s="1" t="s">
        <v>22</v>
      </c>
      <c r="L164" s="1">
        <v>0.05</v>
      </c>
      <c r="M164" s="1" t="s">
        <v>2</v>
      </c>
      <c r="N164" s="1">
        <v>100</v>
      </c>
      <c r="O164" s="1">
        <v>497.96</v>
      </c>
      <c r="P164" s="1">
        <v>76569999</v>
      </c>
      <c r="Q164" s="1">
        <v>10.000468</v>
      </c>
      <c r="R164" s="1">
        <v>2278</v>
      </c>
      <c r="S164" t="b">
        <f t="shared" si="15"/>
        <v>1</v>
      </c>
      <c r="T164" s="2">
        <f t="shared" si="16"/>
        <v>145.60359850907975</v>
      </c>
      <c r="U164" s="1">
        <f t="shared" si="17"/>
        <v>130.60556524233465</v>
      </c>
      <c r="V164">
        <f>raw[[#This Row],[b.OpDur]]-raw[[#This Row],[ns.OpDur]]</f>
        <v>14.998033266745097</v>
      </c>
      <c r="W164">
        <f>INT(INDEX(_xlfn.TEXTSPLIT(raw[[#This Row],[b.corp]], "-"), 1, 3))</f>
        <v>500</v>
      </c>
      <c r="X164">
        <f>IF(raw[[#This Row],[b.tun]]=raw[[#This Row],[ns.tun]],raw[b.tun], 1/0)</f>
        <v>0.05</v>
      </c>
    </row>
    <row r="165" spans="1:24" x14ac:dyDescent="0.25">
      <c r="A165" s="2" t="s">
        <v>0</v>
      </c>
      <c r="B165" s="2" t="s">
        <v>22</v>
      </c>
      <c r="C165" s="2">
        <v>0.1</v>
      </c>
      <c r="D165" s="2" t="s">
        <v>2</v>
      </c>
      <c r="E165" s="2">
        <v>100</v>
      </c>
      <c r="F165" s="2">
        <v>497.96</v>
      </c>
      <c r="G165" s="2">
        <v>88209999</v>
      </c>
      <c r="H165" s="2">
        <v>10.000408999999999</v>
      </c>
      <c r="I165" s="2">
        <v>2626</v>
      </c>
      <c r="J165" s="1" t="s">
        <v>0</v>
      </c>
      <c r="K165" s="1" t="s">
        <v>22</v>
      </c>
      <c r="L165" s="1">
        <v>0.1</v>
      </c>
      <c r="M165" s="1" t="s">
        <v>2</v>
      </c>
      <c r="N165" s="1">
        <v>100</v>
      </c>
      <c r="O165" s="1">
        <v>497.96</v>
      </c>
      <c r="P165" s="1">
        <v>89169999</v>
      </c>
      <c r="Q165" s="1">
        <v>10.000164</v>
      </c>
      <c r="R165" s="1">
        <v>2654</v>
      </c>
      <c r="S165" t="b">
        <f t="shared" si="15"/>
        <v>1</v>
      </c>
      <c r="T165" s="2">
        <f t="shared" si="16"/>
        <v>113.370469486118</v>
      </c>
      <c r="U165" s="1">
        <f t="shared" si="17"/>
        <v>112.14718080236828</v>
      </c>
      <c r="V165">
        <f>raw[[#This Row],[b.OpDur]]-raw[[#This Row],[ns.OpDur]]</f>
        <v>1.2232886837497148</v>
      </c>
      <c r="W165">
        <f>INT(INDEX(_xlfn.TEXTSPLIT(raw[[#This Row],[b.corp]], "-"), 1, 3))</f>
        <v>500</v>
      </c>
      <c r="X165">
        <f>IF(raw[[#This Row],[b.tun]]=raw[[#This Row],[ns.tun]],raw[b.tun], 1/0)</f>
        <v>0.1</v>
      </c>
    </row>
    <row r="166" spans="1:24" x14ac:dyDescent="0.25">
      <c r="A166" s="2" t="s">
        <v>0</v>
      </c>
      <c r="B166" s="2" t="s">
        <v>22</v>
      </c>
      <c r="C166" s="2">
        <v>0.2</v>
      </c>
      <c r="D166" s="2" t="s">
        <v>2</v>
      </c>
      <c r="E166" s="2">
        <v>100</v>
      </c>
      <c r="F166" s="2">
        <v>497.96</v>
      </c>
      <c r="G166" s="2">
        <v>87169999</v>
      </c>
      <c r="H166" s="2">
        <v>10.000394999999999</v>
      </c>
      <c r="I166" s="2">
        <v>2595</v>
      </c>
      <c r="J166" s="1" t="s">
        <v>0</v>
      </c>
      <c r="K166" s="1" t="s">
        <v>22</v>
      </c>
      <c r="L166" s="1">
        <v>0.2</v>
      </c>
      <c r="M166" s="1" t="s">
        <v>2</v>
      </c>
      <c r="N166" s="1">
        <v>100</v>
      </c>
      <c r="O166" s="1">
        <v>497.96</v>
      </c>
      <c r="P166" s="1">
        <v>91949999</v>
      </c>
      <c r="Q166" s="1">
        <v>10.000468</v>
      </c>
      <c r="R166" s="1">
        <v>2737</v>
      </c>
      <c r="S166" t="b">
        <f t="shared" si="15"/>
        <v>1</v>
      </c>
      <c r="T166" s="2">
        <f t="shared" si="16"/>
        <v>114.72289910201788</v>
      </c>
      <c r="U166" s="1">
        <f t="shared" si="17"/>
        <v>108.75984892615388</v>
      </c>
      <c r="V166">
        <f>raw[[#This Row],[b.OpDur]]-raw[[#This Row],[ns.OpDur]]</f>
        <v>5.963050175863998</v>
      </c>
      <c r="W166">
        <f>INT(INDEX(_xlfn.TEXTSPLIT(raw[[#This Row],[b.corp]], "-"), 1, 3))</f>
        <v>500</v>
      </c>
      <c r="X166">
        <f>IF(raw[[#This Row],[b.tun]]=raw[[#This Row],[ns.tun]],raw[b.tun], 1/0)</f>
        <v>0.2</v>
      </c>
    </row>
    <row r="167" spans="1:24" x14ac:dyDescent="0.25">
      <c r="A167" s="2" t="s">
        <v>0</v>
      </c>
      <c r="B167" s="2" t="s">
        <v>22</v>
      </c>
      <c r="C167" s="2">
        <v>0.4</v>
      </c>
      <c r="D167" s="2" t="s">
        <v>2</v>
      </c>
      <c r="E167" s="2">
        <v>100</v>
      </c>
      <c r="F167" s="2">
        <v>497.96</v>
      </c>
      <c r="G167" s="2">
        <v>90189999</v>
      </c>
      <c r="H167" s="2">
        <v>10.000797</v>
      </c>
      <c r="I167" s="2">
        <v>2685</v>
      </c>
      <c r="J167" s="1" t="s">
        <v>0</v>
      </c>
      <c r="K167" s="1" t="s">
        <v>22</v>
      </c>
      <c r="L167" s="1">
        <v>0.4</v>
      </c>
      <c r="M167" s="1" t="s">
        <v>2</v>
      </c>
      <c r="N167" s="1">
        <v>100</v>
      </c>
      <c r="O167" s="1">
        <v>497.96</v>
      </c>
      <c r="P167" s="1">
        <v>91409999</v>
      </c>
      <c r="Q167" s="1">
        <v>10.000346</v>
      </c>
      <c r="R167" s="1">
        <v>2721</v>
      </c>
      <c r="S167" t="b">
        <f t="shared" si="15"/>
        <v>1</v>
      </c>
      <c r="T167" s="2">
        <f t="shared" si="16"/>
        <v>110.88587549490936</v>
      </c>
      <c r="U167" s="1">
        <f t="shared" si="17"/>
        <v>109.40100765125268</v>
      </c>
      <c r="V167">
        <f>raw[[#This Row],[b.OpDur]]-raw[[#This Row],[ns.OpDur]]</f>
        <v>1.4848678436566729</v>
      </c>
      <c r="W167">
        <f>INT(INDEX(_xlfn.TEXTSPLIT(raw[[#This Row],[b.corp]], "-"), 1, 3))</f>
        <v>500</v>
      </c>
      <c r="X167">
        <f>IF(raw[[#This Row],[b.tun]]=raw[[#This Row],[ns.tun]],raw[b.tun], 1/0)</f>
        <v>0.4</v>
      </c>
    </row>
    <row r="168" spans="1:24" x14ac:dyDescent="0.25">
      <c r="A168" s="2" t="s">
        <v>0</v>
      </c>
      <c r="B168" s="2" t="s">
        <v>22</v>
      </c>
      <c r="C168" s="2">
        <v>0.5</v>
      </c>
      <c r="D168" s="2" t="s">
        <v>2</v>
      </c>
      <c r="E168" s="2">
        <v>100</v>
      </c>
      <c r="F168" s="2">
        <v>497.96</v>
      </c>
      <c r="G168" s="2">
        <v>89909999</v>
      </c>
      <c r="H168" s="2">
        <v>10.000897999999999</v>
      </c>
      <c r="I168" s="2">
        <v>2676</v>
      </c>
      <c r="J168" s="1" t="s">
        <v>0</v>
      </c>
      <c r="K168" s="1" t="s">
        <v>22</v>
      </c>
      <c r="L168" s="1">
        <v>0.5</v>
      </c>
      <c r="M168" s="1" t="s">
        <v>2</v>
      </c>
      <c r="N168" s="1">
        <v>100</v>
      </c>
      <c r="O168" s="1">
        <v>497.96</v>
      </c>
      <c r="P168" s="1">
        <v>90319999</v>
      </c>
      <c r="Q168" s="1">
        <v>10.000711000000001</v>
      </c>
      <c r="R168" s="1">
        <v>2689</v>
      </c>
      <c r="S168" t="b">
        <f t="shared" si="15"/>
        <v>1</v>
      </c>
      <c r="T168" s="2">
        <f t="shared" si="16"/>
        <v>111.23232244725082</v>
      </c>
      <c r="U168" s="1">
        <f t="shared" si="17"/>
        <v>110.72532230652483</v>
      </c>
      <c r="V168">
        <f>raw[[#This Row],[b.OpDur]]-raw[[#This Row],[ns.OpDur]]</f>
        <v>0.50700014072599231</v>
      </c>
      <c r="W168">
        <f>INT(INDEX(_xlfn.TEXTSPLIT(raw[[#This Row],[b.corp]], "-"), 1, 3))</f>
        <v>500</v>
      </c>
      <c r="X168">
        <f>IF(raw[[#This Row],[b.tun]]=raw[[#This Row],[ns.tun]],raw[b.tun], 1/0)</f>
        <v>0.5</v>
      </c>
    </row>
    <row r="169" spans="1:24" x14ac:dyDescent="0.25">
      <c r="A169" s="2" t="s">
        <v>0</v>
      </c>
      <c r="B169" s="2" t="s">
        <v>22</v>
      </c>
      <c r="C169" s="2">
        <v>0.9</v>
      </c>
      <c r="D169" s="2" t="s">
        <v>2</v>
      </c>
      <c r="E169" s="2">
        <v>100</v>
      </c>
      <c r="F169" s="2">
        <v>497.96</v>
      </c>
      <c r="G169" s="2">
        <v>90449999</v>
      </c>
      <c r="H169" s="2">
        <v>10.000605999999999</v>
      </c>
      <c r="I169" s="2">
        <v>2693</v>
      </c>
      <c r="J169" s="1" t="s">
        <v>0</v>
      </c>
      <c r="K169" s="1" t="s">
        <v>22</v>
      </c>
      <c r="L169" s="1">
        <v>0.9</v>
      </c>
      <c r="M169" s="1" t="s">
        <v>2</v>
      </c>
      <c r="N169" s="1">
        <v>100</v>
      </c>
      <c r="O169" s="1">
        <v>497.96</v>
      </c>
      <c r="P169" s="1">
        <v>89799999</v>
      </c>
      <c r="Q169" s="1">
        <v>10.001054999999999</v>
      </c>
      <c r="R169" s="1">
        <v>2673</v>
      </c>
      <c r="S169" t="b">
        <f t="shared" si="15"/>
        <v>1</v>
      </c>
      <c r="T169" s="2">
        <f t="shared" si="16"/>
        <v>110.56502057009419</v>
      </c>
      <c r="U169" s="1">
        <f t="shared" si="17"/>
        <v>111.37032418007041</v>
      </c>
      <c r="V169">
        <f>raw[[#This Row],[b.OpDur]]-raw[[#This Row],[ns.OpDur]]</f>
        <v>-0.80530360997622097</v>
      </c>
      <c r="W169">
        <f>INT(INDEX(_xlfn.TEXTSPLIT(raw[[#This Row],[b.corp]], "-"), 1, 3))</f>
        <v>500</v>
      </c>
      <c r="X169">
        <f>IF(raw[[#This Row],[b.tun]]=raw[[#This Row],[ns.tun]],raw[b.tun], 1/0)</f>
        <v>0.9</v>
      </c>
    </row>
    <row r="170" spans="1:24" x14ac:dyDescent="0.25">
      <c r="A170" s="2" t="s">
        <v>0</v>
      </c>
      <c r="B170" s="2" t="s">
        <v>22</v>
      </c>
      <c r="C170" s="2">
        <v>0.98</v>
      </c>
      <c r="D170" s="2" t="s">
        <v>2</v>
      </c>
      <c r="E170" s="2">
        <v>100</v>
      </c>
      <c r="F170" s="2">
        <v>497.96</v>
      </c>
      <c r="G170" s="2">
        <v>69089999</v>
      </c>
      <c r="H170" s="2">
        <v>10.000348000000001</v>
      </c>
      <c r="I170" s="2">
        <v>2055</v>
      </c>
      <c r="J170" s="1" t="s">
        <v>0</v>
      </c>
      <c r="K170" s="1" t="s">
        <v>22</v>
      </c>
      <c r="L170" s="1">
        <v>0.98</v>
      </c>
      <c r="M170" s="1" t="s">
        <v>2</v>
      </c>
      <c r="N170" s="1">
        <v>100</v>
      </c>
      <c r="O170" s="1">
        <v>497.96</v>
      </c>
      <c r="P170" s="1">
        <v>70949999</v>
      </c>
      <c r="Q170" s="1">
        <v>10.000997</v>
      </c>
      <c r="R170" s="1">
        <v>2110</v>
      </c>
      <c r="S170" t="b">
        <f t="shared" si="15"/>
        <v>1</v>
      </c>
      <c r="T170" s="2">
        <f t="shared" si="16"/>
        <v>144.74378556583855</v>
      </c>
      <c r="U170" s="1">
        <f t="shared" si="17"/>
        <v>140.95838112696802</v>
      </c>
      <c r="V170">
        <f>raw[[#This Row],[b.OpDur]]-raw[[#This Row],[ns.OpDur]]</f>
        <v>3.785404438870529</v>
      </c>
      <c r="W170">
        <f>INT(INDEX(_xlfn.TEXTSPLIT(raw[[#This Row],[b.corp]], "-"), 1, 3))</f>
        <v>500</v>
      </c>
      <c r="X170">
        <f>IF(raw[[#This Row],[b.tun]]=raw[[#This Row],[ns.tun]],raw[b.tun], 1/0)</f>
        <v>0.98</v>
      </c>
    </row>
    <row r="171" spans="1:24" x14ac:dyDescent="0.25">
      <c r="A171" s="2" t="s">
        <v>0</v>
      </c>
      <c r="B171" s="2" t="s">
        <v>23</v>
      </c>
      <c r="C171" s="2">
        <v>0.02</v>
      </c>
      <c r="D171" s="2" t="s">
        <v>2</v>
      </c>
      <c r="E171" s="2">
        <v>100</v>
      </c>
      <c r="F171" s="2">
        <v>498.95</v>
      </c>
      <c r="G171" s="2">
        <v>69199999</v>
      </c>
      <c r="H171" s="2">
        <v>10.000463</v>
      </c>
      <c r="I171" s="2">
        <v>2058</v>
      </c>
      <c r="J171" s="1" t="s">
        <v>0</v>
      </c>
      <c r="K171" s="1" t="s">
        <v>23</v>
      </c>
      <c r="L171" s="1">
        <v>0.02</v>
      </c>
      <c r="M171" s="1" t="s">
        <v>2</v>
      </c>
      <c r="N171" s="1">
        <v>100</v>
      </c>
      <c r="O171" s="1">
        <v>498.95</v>
      </c>
      <c r="P171" s="1">
        <v>75899999</v>
      </c>
      <c r="Q171" s="1">
        <v>10.001189999999999</v>
      </c>
      <c r="R171" s="1">
        <v>2258</v>
      </c>
      <c r="S171" t="b">
        <f t="shared" si="15"/>
        <v>1</v>
      </c>
      <c r="T171" s="2">
        <f t="shared" si="16"/>
        <v>144.51536336004861</v>
      </c>
      <c r="U171" s="1">
        <f t="shared" si="17"/>
        <v>131.76798592579692</v>
      </c>
      <c r="V171">
        <f>raw[[#This Row],[b.OpDur]]-raw[[#This Row],[ns.OpDur]]</f>
        <v>12.747377434251689</v>
      </c>
      <c r="W171">
        <f>INT(INDEX(_xlfn.TEXTSPLIT(raw[[#This Row],[b.corp]], "-"), 1, 3))</f>
        <v>500</v>
      </c>
      <c r="X171">
        <f>IF(raw[[#This Row],[b.tun]]=raw[[#This Row],[ns.tun]],raw[b.tun], 1/0)</f>
        <v>0.02</v>
      </c>
    </row>
    <row r="172" spans="1:24" x14ac:dyDescent="0.25">
      <c r="A172" s="2" t="s">
        <v>0</v>
      </c>
      <c r="B172" s="2" t="s">
        <v>23</v>
      </c>
      <c r="C172" s="2">
        <v>0.05</v>
      </c>
      <c r="D172" s="2" t="s">
        <v>2</v>
      </c>
      <c r="E172" s="2">
        <v>100</v>
      </c>
      <c r="F172" s="2">
        <v>498.95</v>
      </c>
      <c r="G172" s="2">
        <v>68609999</v>
      </c>
      <c r="H172" s="2">
        <v>10.000244</v>
      </c>
      <c r="I172" s="2">
        <v>2041</v>
      </c>
      <c r="J172" s="1" t="s">
        <v>0</v>
      </c>
      <c r="K172" s="1" t="s">
        <v>23</v>
      </c>
      <c r="L172" s="1">
        <v>0.05</v>
      </c>
      <c r="M172" s="1" t="s">
        <v>2</v>
      </c>
      <c r="N172" s="1">
        <v>100</v>
      </c>
      <c r="O172" s="1">
        <v>498.95</v>
      </c>
      <c r="P172" s="1">
        <v>75119999</v>
      </c>
      <c r="Q172" s="1">
        <v>10.000082000000001</v>
      </c>
      <c r="R172" s="1">
        <v>2235</v>
      </c>
      <c r="S172" t="b">
        <f t="shared" si="15"/>
        <v>1</v>
      </c>
      <c r="T172" s="2">
        <f t="shared" si="16"/>
        <v>145.75490665726434</v>
      </c>
      <c r="U172" s="1">
        <f t="shared" si="17"/>
        <v>133.12143414698397</v>
      </c>
      <c r="V172">
        <f>raw[[#This Row],[b.OpDur]]-raw[[#This Row],[ns.OpDur]]</f>
        <v>12.63347251028037</v>
      </c>
      <c r="W172">
        <f>INT(INDEX(_xlfn.TEXTSPLIT(raw[[#This Row],[b.corp]], "-"), 1, 3))</f>
        <v>500</v>
      </c>
      <c r="X172">
        <f>IF(raw[[#This Row],[b.tun]]=raw[[#This Row],[ns.tun]],raw[b.tun], 1/0)</f>
        <v>0.05</v>
      </c>
    </row>
    <row r="173" spans="1:24" x14ac:dyDescent="0.25">
      <c r="A173" s="2" t="s">
        <v>0</v>
      </c>
      <c r="B173" s="2" t="s">
        <v>23</v>
      </c>
      <c r="C173" s="2">
        <v>0.1</v>
      </c>
      <c r="D173" s="2" t="s">
        <v>2</v>
      </c>
      <c r="E173" s="2">
        <v>100</v>
      </c>
      <c r="F173" s="2">
        <v>498.95</v>
      </c>
      <c r="G173" s="2">
        <v>86899999</v>
      </c>
      <c r="H173" s="2">
        <v>10.000204</v>
      </c>
      <c r="I173" s="2">
        <v>2587</v>
      </c>
      <c r="J173" s="1" t="s">
        <v>0</v>
      </c>
      <c r="K173" s="1" t="s">
        <v>23</v>
      </c>
      <c r="L173" s="1">
        <v>0.1</v>
      </c>
      <c r="M173" s="1" t="s">
        <v>2</v>
      </c>
      <c r="N173" s="1">
        <v>100</v>
      </c>
      <c r="O173" s="1">
        <v>498.95</v>
      </c>
      <c r="P173" s="1">
        <v>90289999</v>
      </c>
      <c r="Q173" s="1">
        <v>10.000491999999999</v>
      </c>
      <c r="R173" s="1">
        <v>2688</v>
      </c>
      <c r="S173" t="b">
        <f t="shared" si="15"/>
        <v>1</v>
      </c>
      <c r="T173" s="2">
        <f t="shared" si="16"/>
        <v>115.07714746924221</v>
      </c>
      <c r="U173" s="1">
        <f t="shared" si="17"/>
        <v>110.75968668467921</v>
      </c>
      <c r="V173">
        <f>raw[[#This Row],[b.OpDur]]-raw[[#This Row],[ns.OpDur]]</f>
        <v>4.3174607845629964</v>
      </c>
      <c r="W173">
        <f>INT(INDEX(_xlfn.TEXTSPLIT(raw[[#This Row],[b.corp]], "-"), 1, 3))</f>
        <v>500</v>
      </c>
      <c r="X173">
        <f>IF(raw[[#This Row],[b.tun]]=raw[[#This Row],[ns.tun]],raw[b.tun], 1/0)</f>
        <v>0.1</v>
      </c>
    </row>
    <row r="174" spans="1:24" x14ac:dyDescent="0.25">
      <c r="A174" s="2" t="s">
        <v>0</v>
      </c>
      <c r="B174" s="2" t="s">
        <v>23</v>
      </c>
      <c r="C174" s="2">
        <v>0.2</v>
      </c>
      <c r="D174" s="2" t="s">
        <v>2</v>
      </c>
      <c r="E174" s="2">
        <v>100</v>
      </c>
      <c r="F174" s="2">
        <v>498.95</v>
      </c>
      <c r="G174" s="2">
        <v>86549999</v>
      </c>
      <c r="H174" s="2">
        <v>10.000431000000001</v>
      </c>
      <c r="I174" s="2">
        <v>2576</v>
      </c>
      <c r="J174" s="1" t="s">
        <v>0</v>
      </c>
      <c r="K174" s="1" t="s">
        <v>23</v>
      </c>
      <c r="L174" s="1">
        <v>0.2</v>
      </c>
      <c r="M174" s="1" t="s">
        <v>2</v>
      </c>
      <c r="N174" s="1">
        <v>100</v>
      </c>
      <c r="O174" s="1">
        <v>498.95</v>
      </c>
      <c r="P174" s="1">
        <v>90439999</v>
      </c>
      <c r="Q174" s="1">
        <v>10.000902999999999</v>
      </c>
      <c r="R174" s="1">
        <v>2692</v>
      </c>
      <c r="S174" t="b">
        <f t="shared" si="15"/>
        <v>1</v>
      </c>
      <c r="T174" s="2">
        <f t="shared" si="16"/>
        <v>115.54513131767916</v>
      </c>
      <c r="U174" s="1">
        <f t="shared" si="17"/>
        <v>110.58052974989528</v>
      </c>
      <c r="V174">
        <f>raw[[#This Row],[b.OpDur]]-raw[[#This Row],[ns.OpDur]]</f>
        <v>4.9646015677838875</v>
      </c>
      <c r="W174">
        <f>INT(INDEX(_xlfn.TEXTSPLIT(raw[[#This Row],[b.corp]], "-"), 1, 3))</f>
        <v>500</v>
      </c>
      <c r="X174">
        <f>IF(raw[[#This Row],[b.tun]]=raw[[#This Row],[ns.tun]],raw[b.tun], 1/0)</f>
        <v>0.2</v>
      </c>
    </row>
    <row r="175" spans="1:24" x14ac:dyDescent="0.25">
      <c r="A175" s="2" t="s">
        <v>0</v>
      </c>
      <c r="B175" s="2" t="s">
        <v>23</v>
      </c>
      <c r="C175" s="2">
        <v>0.4</v>
      </c>
      <c r="D175" s="2" t="s">
        <v>2</v>
      </c>
      <c r="E175" s="2">
        <v>100</v>
      </c>
      <c r="F175" s="2">
        <v>498.95</v>
      </c>
      <c r="G175" s="2">
        <v>90479999</v>
      </c>
      <c r="H175" s="2">
        <v>10.00034</v>
      </c>
      <c r="I175" s="2">
        <v>2693</v>
      </c>
      <c r="J175" s="1" t="s">
        <v>0</v>
      </c>
      <c r="K175" s="1" t="s">
        <v>23</v>
      </c>
      <c r="L175" s="1">
        <v>0.4</v>
      </c>
      <c r="M175" s="1" t="s">
        <v>2</v>
      </c>
      <c r="N175" s="1">
        <v>100</v>
      </c>
      <c r="O175" s="1">
        <v>498.95</v>
      </c>
      <c r="P175" s="1">
        <v>92769999</v>
      </c>
      <c r="Q175" s="1">
        <v>10.000581</v>
      </c>
      <c r="R175" s="1">
        <v>2762</v>
      </c>
      <c r="S175" t="b">
        <f t="shared" si="15"/>
        <v>1</v>
      </c>
      <c r="T175" s="2">
        <f t="shared" si="16"/>
        <v>110.52542120386187</v>
      </c>
      <c r="U175" s="1">
        <f t="shared" si="17"/>
        <v>107.7997316783414</v>
      </c>
      <c r="V175">
        <f>raw[[#This Row],[b.OpDur]]-raw[[#This Row],[ns.OpDur]]</f>
        <v>2.7256895255204654</v>
      </c>
      <c r="W175">
        <f>INT(INDEX(_xlfn.TEXTSPLIT(raw[[#This Row],[b.corp]], "-"), 1, 3))</f>
        <v>500</v>
      </c>
      <c r="X175">
        <f>IF(raw[[#This Row],[b.tun]]=raw[[#This Row],[ns.tun]],raw[b.tun], 1/0)</f>
        <v>0.4</v>
      </c>
    </row>
    <row r="176" spans="1:24" x14ac:dyDescent="0.25">
      <c r="A176" s="2" t="s">
        <v>0</v>
      </c>
      <c r="B176" s="2" t="s">
        <v>23</v>
      </c>
      <c r="C176" s="2">
        <v>0.5</v>
      </c>
      <c r="D176" s="2" t="s">
        <v>2</v>
      </c>
      <c r="E176" s="2">
        <v>100</v>
      </c>
      <c r="F176" s="2">
        <v>498.95</v>
      </c>
      <c r="G176" s="2">
        <v>89719999</v>
      </c>
      <c r="H176" s="2">
        <v>10.000821999999999</v>
      </c>
      <c r="I176" s="2">
        <v>2671</v>
      </c>
      <c r="J176" s="1" t="s">
        <v>0</v>
      </c>
      <c r="K176" s="1" t="s">
        <v>23</v>
      </c>
      <c r="L176" s="1">
        <v>0.5</v>
      </c>
      <c r="M176" s="1" t="s">
        <v>2</v>
      </c>
      <c r="N176" s="1">
        <v>100</v>
      </c>
      <c r="O176" s="1">
        <v>498.95</v>
      </c>
      <c r="P176" s="1">
        <v>89069999</v>
      </c>
      <c r="Q176" s="1">
        <v>10.000627</v>
      </c>
      <c r="R176" s="1">
        <v>2651</v>
      </c>
      <c r="S176" t="b">
        <f t="shared" si="15"/>
        <v>1</v>
      </c>
      <c r="T176" s="2">
        <f t="shared" si="16"/>
        <v>111.4670320047596</v>
      </c>
      <c r="U176" s="1">
        <f t="shared" si="17"/>
        <v>112.27828800132804</v>
      </c>
      <c r="V176">
        <f>raw[[#This Row],[b.OpDur]]-raw[[#This Row],[ns.OpDur]]</f>
        <v>-0.81125599656843406</v>
      </c>
      <c r="W176">
        <f>INT(INDEX(_xlfn.TEXTSPLIT(raw[[#This Row],[b.corp]], "-"), 1, 3))</f>
        <v>500</v>
      </c>
      <c r="X176">
        <f>IF(raw[[#This Row],[b.tun]]=raw[[#This Row],[ns.tun]],raw[b.tun], 1/0)</f>
        <v>0.5</v>
      </c>
    </row>
    <row r="177" spans="1:24" x14ac:dyDescent="0.25">
      <c r="A177" s="2" t="s">
        <v>0</v>
      </c>
      <c r="B177" s="2" t="s">
        <v>23</v>
      </c>
      <c r="C177" s="2">
        <v>0.9</v>
      </c>
      <c r="D177" s="2" t="s">
        <v>2</v>
      </c>
      <c r="E177" s="2">
        <v>100</v>
      </c>
      <c r="F177" s="2">
        <v>498.95</v>
      </c>
      <c r="G177" s="2">
        <v>89459999</v>
      </c>
      <c r="H177" s="2">
        <v>10.000254999999999</v>
      </c>
      <c r="I177" s="2">
        <v>2663</v>
      </c>
      <c r="J177" s="1" t="s">
        <v>0</v>
      </c>
      <c r="K177" s="1" t="s">
        <v>23</v>
      </c>
      <c r="L177" s="1">
        <v>0.9</v>
      </c>
      <c r="M177" s="1" t="s">
        <v>2</v>
      </c>
      <c r="N177" s="1">
        <v>100</v>
      </c>
      <c r="O177" s="1">
        <v>498.95</v>
      </c>
      <c r="P177" s="1">
        <v>89949999</v>
      </c>
      <c r="Q177" s="1">
        <v>10.000833</v>
      </c>
      <c r="R177" s="1">
        <v>2678</v>
      </c>
      <c r="S177" t="b">
        <f t="shared" si="15"/>
        <v>1</v>
      </c>
      <c r="T177" s="2">
        <f t="shared" si="16"/>
        <v>111.78465360814502</v>
      </c>
      <c r="U177" s="1">
        <f t="shared" si="17"/>
        <v>111.18213575522107</v>
      </c>
      <c r="V177">
        <f>raw[[#This Row],[b.OpDur]]-raw[[#This Row],[ns.OpDur]]</f>
        <v>0.60251785292395255</v>
      </c>
      <c r="W177">
        <f>INT(INDEX(_xlfn.TEXTSPLIT(raw[[#This Row],[b.corp]], "-"), 1, 3))</f>
        <v>500</v>
      </c>
      <c r="X177">
        <f>IF(raw[[#This Row],[b.tun]]=raw[[#This Row],[ns.tun]],raw[b.tun], 1/0)</f>
        <v>0.9</v>
      </c>
    </row>
    <row r="178" spans="1:24" x14ac:dyDescent="0.25">
      <c r="A178" s="2" t="s">
        <v>0</v>
      </c>
      <c r="B178" s="2" t="s">
        <v>23</v>
      </c>
      <c r="C178" s="2">
        <v>0.98</v>
      </c>
      <c r="D178" s="2" t="s">
        <v>2</v>
      </c>
      <c r="E178" s="2">
        <v>100</v>
      </c>
      <c r="F178" s="2">
        <v>498.95</v>
      </c>
      <c r="G178" s="2">
        <v>71329999</v>
      </c>
      <c r="H178" s="2">
        <v>10.000942999999999</v>
      </c>
      <c r="I178" s="2">
        <v>2122</v>
      </c>
      <c r="J178" s="1" t="s">
        <v>0</v>
      </c>
      <c r="K178" s="1" t="s">
        <v>23</v>
      </c>
      <c r="L178" s="1">
        <v>0.98</v>
      </c>
      <c r="M178" s="1" t="s">
        <v>2</v>
      </c>
      <c r="N178" s="1">
        <v>100</v>
      </c>
      <c r="O178" s="1">
        <v>498.95</v>
      </c>
      <c r="P178" s="1">
        <v>69839999</v>
      </c>
      <c r="Q178" s="1">
        <v>10.000507000000001</v>
      </c>
      <c r="R178" s="1">
        <v>2077</v>
      </c>
      <c r="S178" t="b">
        <f t="shared" si="15"/>
        <v>1</v>
      </c>
      <c r="T178" s="2">
        <f t="shared" si="16"/>
        <v>140.20668919398133</v>
      </c>
      <c r="U178" s="1">
        <f t="shared" si="17"/>
        <v>143.19168303539067</v>
      </c>
      <c r="V178">
        <f>raw[[#This Row],[b.OpDur]]-raw[[#This Row],[ns.OpDur]]</f>
        <v>-2.9849938414093344</v>
      </c>
      <c r="W178">
        <f>INT(INDEX(_xlfn.TEXTSPLIT(raw[[#This Row],[b.corp]], "-"), 1, 3))</f>
        <v>500</v>
      </c>
      <c r="X178">
        <f>IF(raw[[#This Row],[b.tun]]=raw[[#This Row],[ns.tun]],raw[b.tun], 1/0)</f>
        <v>0.98</v>
      </c>
    </row>
    <row r="179" spans="1:24" x14ac:dyDescent="0.25">
      <c r="A179" s="2" t="s">
        <v>0</v>
      </c>
      <c r="B179" s="2" t="s">
        <v>24</v>
      </c>
      <c r="C179" s="2">
        <v>0.02</v>
      </c>
      <c r="D179" s="2" t="s">
        <v>2</v>
      </c>
      <c r="E179" s="2">
        <v>100</v>
      </c>
      <c r="F179" s="2">
        <v>498.99</v>
      </c>
      <c r="G179" s="2">
        <v>69529999</v>
      </c>
      <c r="H179" s="2">
        <v>10.00095</v>
      </c>
      <c r="I179" s="2">
        <v>2068</v>
      </c>
      <c r="J179" s="1" t="s">
        <v>0</v>
      </c>
      <c r="K179" s="1" t="s">
        <v>24</v>
      </c>
      <c r="L179" s="1">
        <v>0.02</v>
      </c>
      <c r="M179" s="1" t="s">
        <v>2</v>
      </c>
      <c r="N179" s="1">
        <v>100</v>
      </c>
      <c r="O179" s="1">
        <v>498.99</v>
      </c>
      <c r="P179" s="1">
        <v>76609999</v>
      </c>
      <c r="Q179" s="1">
        <v>10.000401</v>
      </c>
      <c r="R179" s="1">
        <v>2279</v>
      </c>
      <c r="S179" t="b">
        <f t="shared" si="15"/>
        <v>1</v>
      </c>
      <c r="T179" s="2">
        <f t="shared" si="16"/>
        <v>143.8364755333881</v>
      </c>
      <c r="U179" s="1">
        <f t="shared" si="17"/>
        <v>130.53649824483094</v>
      </c>
      <c r="V179">
        <f>raw[[#This Row],[b.OpDur]]-raw[[#This Row],[ns.OpDur]]</f>
        <v>13.299977288557159</v>
      </c>
      <c r="W179">
        <f>INT(INDEX(_xlfn.TEXTSPLIT(raw[[#This Row],[b.corp]], "-"), 1, 3))</f>
        <v>500</v>
      </c>
      <c r="X179">
        <f>IF(raw[[#This Row],[b.tun]]=raw[[#This Row],[ns.tun]],raw[b.tun], 1/0)</f>
        <v>0.02</v>
      </c>
    </row>
    <row r="180" spans="1:24" x14ac:dyDescent="0.25">
      <c r="A180" s="2" t="s">
        <v>0</v>
      </c>
      <c r="B180" s="2" t="s">
        <v>24</v>
      </c>
      <c r="C180" s="2">
        <v>0.05</v>
      </c>
      <c r="D180" s="2" t="s">
        <v>2</v>
      </c>
      <c r="E180" s="2">
        <v>100</v>
      </c>
      <c r="F180" s="2">
        <v>498.99</v>
      </c>
      <c r="G180" s="2">
        <v>68829999</v>
      </c>
      <c r="H180" s="2">
        <v>10.000275999999999</v>
      </c>
      <c r="I180" s="2">
        <v>2047</v>
      </c>
      <c r="J180" s="1" t="s">
        <v>0</v>
      </c>
      <c r="K180" s="1" t="s">
        <v>24</v>
      </c>
      <c r="L180" s="1">
        <v>0.05</v>
      </c>
      <c r="M180" s="1" t="s">
        <v>2</v>
      </c>
      <c r="N180" s="1">
        <v>100</v>
      </c>
      <c r="O180" s="1">
        <v>498.99</v>
      </c>
      <c r="P180" s="1">
        <v>76409999</v>
      </c>
      <c r="Q180" s="1">
        <v>10.000586</v>
      </c>
      <c r="R180" s="1">
        <v>2273</v>
      </c>
      <c r="S180" t="b">
        <f t="shared" si="15"/>
        <v>1</v>
      </c>
      <c r="T180" s="2">
        <f t="shared" si="16"/>
        <v>145.28949797020917</v>
      </c>
      <c r="U180" s="1">
        <f t="shared" si="17"/>
        <v>130.88059325848178</v>
      </c>
      <c r="V180">
        <f>raw[[#This Row],[b.OpDur]]-raw[[#This Row],[ns.OpDur]]</f>
        <v>14.408904711727388</v>
      </c>
      <c r="W180">
        <f>INT(INDEX(_xlfn.TEXTSPLIT(raw[[#This Row],[b.corp]], "-"), 1, 3))</f>
        <v>500</v>
      </c>
      <c r="X180">
        <f>IF(raw[[#This Row],[b.tun]]=raw[[#This Row],[ns.tun]],raw[b.tun], 1/0)</f>
        <v>0.05</v>
      </c>
    </row>
    <row r="181" spans="1:24" x14ac:dyDescent="0.25">
      <c r="A181" s="2" t="s">
        <v>0</v>
      </c>
      <c r="B181" s="2" t="s">
        <v>24</v>
      </c>
      <c r="C181" s="2">
        <v>0.1</v>
      </c>
      <c r="D181" s="2" t="s">
        <v>2</v>
      </c>
      <c r="E181" s="2">
        <v>100</v>
      </c>
      <c r="F181" s="2">
        <v>498.99</v>
      </c>
      <c r="G181" s="2">
        <v>88199999</v>
      </c>
      <c r="H181" s="2">
        <v>10.000829</v>
      </c>
      <c r="I181" s="2">
        <v>2625</v>
      </c>
      <c r="J181" s="1" t="s">
        <v>0</v>
      </c>
      <c r="K181" s="1" t="s">
        <v>24</v>
      </c>
      <c r="L181" s="1">
        <v>0.1</v>
      </c>
      <c r="M181" s="1" t="s">
        <v>2</v>
      </c>
      <c r="N181" s="1">
        <v>100</v>
      </c>
      <c r="O181" s="1">
        <v>498.99</v>
      </c>
      <c r="P181" s="1">
        <v>90939999</v>
      </c>
      <c r="Q181" s="1">
        <v>10.000812</v>
      </c>
      <c r="R181" s="1">
        <v>2707</v>
      </c>
      <c r="S181" t="b">
        <f t="shared" si="15"/>
        <v>1</v>
      </c>
      <c r="T181" s="2">
        <f t="shared" si="16"/>
        <v>113.38808518580595</v>
      </c>
      <c r="U181" s="1">
        <f t="shared" si="17"/>
        <v>109.97154288510603</v>
      </c>
      <c r="V181">
        <f>raw[[#This Row],[b.OpDur]]-raw[[#This Row],[ns.OpDur]]</f>
        <v>3.4165423006999163</v>
      </c>
      <c r="W181">
        <f>INT(INDEX(_xlfn.TEXTSPLIT(raw[[#This Row],[b.corp]], "-"), 1, 3))</f>
        <v>500</v>
      </c>
      <c r="X181">
        <f>IF(raw[[#This Row],[b.tun]]=raw[[#This Row],[ns.tun]],raw[b.tun], 1/0)</f>
        <v>0.1</v>
      </c>
    </row>
    <row r="182" spans="1:24" x14ac:dyDescent="0.25">
      <c r="A182" s="2" t="s">
        <v>0</v>
      </c>
      <c r="B182" s="2" t="s">
        <v>24</v>
      </c>
      <c r="C182" s="2">
        <v>0.2</v>
      </c>
      <c r="D182" s="2" t="s">
        <v>2</v>
      </c>
      <c r="E182" s="2">
        <v>100</v>
      </c>
      <c r="F182" s="2">
        <v>498.99</v>
      </c>
      <c r="G182" s="2">
        <v>86779999</v>
      </c>
      <c r="H182" s="2">
        <v>10.000716000000001</v>
      </c>
      <c r="I182" s="2">
        <v>2583</v>
      </c>
      <c r="J182" s="1" t="s">
        <v>0</v>
      </c>
      <c r="K182" s="1" t="s">
        <v>24</v>
      </c>
      <c r="L182" s="1">
        <v>0.2</v>
      </c>
      <c r="M182" s="1" t="s">
        <v>2</v>
      </c>
      <c r="N182" s="1">
        <v>100</v>
      </c>
      <c r="O182" s="1">
        <v>498.99</v>
      </c>
      <c r="P182" s="1">
        <v>91109999</v>
      </c>
      <c r="Q182" s="1">
        <v>10.000539</v>
      </c>
      <c r="R182" s="1">
        <v>2712</v>
      </c>
      <c r="S182" t="b">
        <f t="shared" si="15"/>
        <v>1</v>
      </c>
      <c r="T182" s="2">
        <f t="shared" si="16"/>
        <v>115.24217694448234</v>
      </c>
      <c r="U182" s="1">
        <f t="shared" si="17"/>
        <v>109.76335319683189</v>
      </c>
      <c r="V182">
        <f>raw[[#This Row],[b.OpDur]]-raw[[#This Row],[ns.OpDur]]</f>
        <v>5.478823747650452</v>
      </c>
      <c r="W182">
        <f>INT(INDEX(_xlfn.TEXTSPLIT(raw[[#This Row],[b.corp]], "-"), 1, 3))</f>
        <v>500</v>
      </c>
      <c r="X182">
        <f>IF(raw[[#This Row],[b.tun]]=raw[[#This Row],[ns.tun]],raw[b.tun], 1/0)</f>
        <v>0.2</v>
      </c>
    </row>
    <row r="183" spans="1:24" x14ac:dyDescent="0.25">
      <c r="A183" s="2" t="s">
        <v>0</v>
      </c>
      <c r="B183" s="2" t="s">
        <v>24</v>
      </c>
      <c r="C183" s="2">
        <v>0.4</v>
      </c>
      <c r="D183" s="2" t="s">
        <v>2</v>
      </c>
      <c r="E183" s="2">
        <v>100</v>
      </c>
      <c r="F183" s="2">
        <v>498.99</v>
      </c>
      <c r="G183" s="2">
        <v>91579999</v>
      </c>
      <c r="H183" s="2">
        <v>10.00057</v>
      </c>
      <c r="I183" s="2">
        <v>2726</v>
      </c>
      <c r="J183" s="1" t="s">
        <v>0</v>
      </c>
      <c r="K183" s="1" t="s">
        <v>24</v>
      </c>
      <c r="L183" s="1">
        <v>0.4</v>
      </c>
      <c r="M183" s="1" t="s">
        <v>2</v>
      </c>
      <c r="N183" s="1">
        <v>100</v>
      </c>
      <c r="O183" s="1">
        <v>498.99</v>
      </c>
      <c r="P183" s="1">
        <v>93719999</v>
      </c>
      <c r="Q183" s="1">
        <v>10.000394999999999</v>
      </c>
      <c r="R183" s="1">
        <v>2790</v>
      </c>
      <c r="S183" t="b">
        <f t="shared" si="15"/>
        <v>1</v>
      </c>
      <c r="T183" s="2">
        <f t="shared" si="16"/>
        <v>109.20037245250461</v>
      </c>
      <c r="U183" s="1">
        <f t="shared" si="17"/>
        <v>106.7050267467459</v>
      </c>
      <c r="V183">
        <f>raw[[#This Row],[b.OpDur]]-raw[[#This Row],[ns.OpDur]]</f>
        <v>2.4953457057587087</v>
      </c>
      <c r="W183">
        <f>INT(INDEX(_xlfn.TEXTSPLIT(raw[[#This Row],[b.corp]], "-"), 1, 3))</f>
        <v>500</v>
      </c>
      <c r="X183">
        <f>IF(raw[[#This Row],[b.tun]]=raw[[#This Row],[ns.tun]],raw[b.tun], 1/0)</f>
        <v>0.4</v>
      </c>
    </row>
    <row r="184" spans="1:24" x14ac:dyDescent="0.25">
      <c r="A184" s="2" t="s">
        <v>0</v>
      </c>
      <c r="B184" s="2" t="s">
        <v>24</v>
      </c>
      <c r="C184" s="2">
        <v>0.5</v>
      </c>
      <c r="D184" s="2" t="s">
        <v>2</v>
      </c>
      <c r="E184" s="2">
        <v>100</v>
      </c>
      <c r="F184" s="2">
        <v>498.99</v>
      </c>
      <c r="G184" s="2">
        <v>89079999</v>
      </c>
      <c r="H184" s="2">
        <v>10.00084</v>
      </c>
      <c r="I184" s="2">
        <v>2652</v>
      </c>
      <c r="J184" s="1" t="s">
        <v>0</v>
      </c>
      <c r="K184" s="1" t="s">
        <v>24</v>
      </c>
      <c r="L184" s="1">
        <v>0.5</v>
      </c>
      <c r="M184" s="1" t="s">
        <v>2</v>
      </c>
      <c r="N184" s="1">
        <v>100</v>
      </c>
      <c r="O184" s="1">
        <v>498.99</v>
      </c>
      <c r="P184" s="1">
        <v>90309999</v>
      </c>
      <c r="Q184" s="1">
        <v>10.000589</v>
      </c>
      <c r="R184" s="1">
        <v>2688</v>
      </c>
      <c r="S184" t="b">
        <f t="shared" si="15"/>
        <v>1</v>
      </c>
      <c r="T184" s="2">
        <f t="shared" si="16"/>
        <v>112.2680749019766</v>
      </c>
      <c r="U184" s="1">
        <f t="shared" si="17"/>
        <v>110.73623198689216</v>
      </c>
      <c r="V184">
        <f>raw[[#This Row],[b.OpDur]]-raw[[#This Row],[ns.OpDur]]</f>
        <v>1.5318429150844395</v>
      </c>
      <c r="W184">
        <f>INT(INDEX(_xlfn.TEXTSPLIT(raw[[#This Row],[b.corp]], "-"), 1, 3))</f>
        <v>500</v>
      </c>
      <c r="X184">
        <f>IF(raw[[#This Row],[b.tun]]=raw[[#This Row],[ns.tun]],raw[b.tun], 1/0)</f>
        <v>0.5</v>
      </c>
    </row>
    <row r="185" spans="1:24" x14ac:dyDescent="0.25">
      <c r="A185" s="2" t="s">
        <v>0</v>
      </c>
      <c r="B185" s="2" t="s">
        <v>24</v>
      </c>
      <c r="C185" s="2">
        <v>0.9</v>
      </c>
      <c r="D185" s="2" t="s">
        <v>2</v>
      </c>
      <c r="E185" s="2">
        <v>100</v>
      </c>
      <c r="F185" s="2">
        <v>498.99</v>
      </c>
      <c r="G185" s="2">
        <v>89579999</v>
      </c>
      <c r="H185" s="2">
        <v>10.000610999999999</v>
      </c>
      <c r="I185" s="2">
        <v>2667</v>
      </c>
      <c r="J185" s="1" t="s">
        <v>0</v>
      </c>
      <c r="K185" s="1" t="s">
        <v>24</v>
      </c>
      <c r="L185" s="1">
        <v>0.9</v>
      </c>
      <c r="M185" s="1" t="s">
        <v>2</v>
      </c>
      <c r="N185" s="1">
        <v>100</v>
      </c>
      <c r="O185" s="1">
        <v>498.99</v>
      </c>
      <c r="P185" s="1">
        <v>90949999</v>
      </c>
      <c r="Q185" s="1">
        <v>10.001037</v>
      </c>
      <c r="R185" s="1">
        <v>2707</v>
      </c>
      <c r="S185" t="b">
        <f t="shared" si="15"/>
        <v>1</v>
      </c>
      <c r="T185" s="2">
        <f t="shared" si="16"/>
        <v>111.63888269299935</v>
      </c>
      <c r="U185" s="1">
        <f t="shared" si="17"/>
        <v>109.96192534317676</v>
      </c>
      <c r="V185">
        <f>raw[[#This Row],[b.OpDur]]-raw[[#This Row],[ns.OpDur]]</f>
        <v>1.6769573498225867</v>
      </c>
      <c r="W185">
        <f>INT(INDEX(_xlfn.TEXTSPLIT(raw[[#This Row],[b.corp]], "-"), 1, 3))</f>
        <v>500</v>
      </c>
      <c r="X185">
        <f>IF(raw[[#This Row],[b.tun]]=raw[[#This Row],[ns.tun]],raw[b.tun], 1/0)</f>
        <v>0.9</v>
      </c>
    </row>
    <row r="186" spans="1:24" x14ac:dyDescent="0.25">
      <c r="A186" s="2" t="s">
        <v>0</v>
      </c>
      <c r="B186" s="2" t="s">
        <v>24</v>
      </c>
      <c r="C186" s="2">
        <v>0.98</v>
      </c>
      <c r="D186" s="2" t="s">
        <v>2</v>
      </c>
      <c r="E186" s="2">
        <v>100</v>
      </c>
      <c r="F186" s="2">
        <v>498.99</v>
      </c>
      <c r="G186" s="2">
        <v>68929999</v>
      </c>
      <c r="H186" s="2">
        <v>10.001453</v>
      </c>
      <c r="I186" s="2">
        <v>2050</v>
      </c>
      <c r="J186" s="1" t="s">
        <v>0</v>
      </c>
      <c r="K186" s="1" t="s">
        <v>24</v>
      </c>
      <c r="L186" s="1">
        <v>0.98</v>
      </c>
      <c r="M186" s="1" t="s">
        <v>2</v>
      </c>
      <c r="N186" s="1">
        <v>100</v>
      </c>
      <c r="O186" s="1">
        <v>498.99</v>
      </c>
      <c r="P186" s="1">
        <v>70909999</v>
      </c>
      <c r="Q186" s="1">
        <v>10.001409000000001</v>
      </c>
      <c r="R186" s="1">
        <v>2109</v>
      </c>
      <c r="S186" t="b">
        <f t="shared" si="15"/>
        <v>1</v>
      </c>
      <c r="T186" s="2">
        <f t="shared" si="16"/>
        <v>145.09579493828224</v>
      </c>
      <c r="U186" s="1">
        <f t="shared" si="17"/>
        <v>141.04370527490772</v>
      </c>
      <c r="V186">
        <f>raw[[#This Row],[b.OpDur]]-raw[[#This Row],[ns.OpDur]]</f>
        <v>4.0520896633745167</v>
      </c>
      <c r="W186">
        <f>INT(INDEX(_xlfn.TEXTSPLIT(raw[[#This Row],[b.corp]], "-"), 1, 3))</f>
        <v>500</v>
      </c>
      <c r="X186">
        <f>IF(raw[[#This Row],[b.tun]]=raw[[#This Row],[ns.tun]],raw[b.tun], 1/0)</f>
        <v>0.98</v>
      </c>
    </row>
    <row r="187" spans="1:24" x14ac:dyDescent="0.25">
      <c r="A187" s="2" t="s">
        <v>0</v>
      </c>
      <c r="B187" s="2" t="s">
        <v>25</v>
      </c>
      <c r="C187" s="2">
        <v>0.02</v>
      </c>
      <c r="D187" s="2" t="s">
        <v>2</v>
      </c>
      <c r="E187" s="2">
        <v>100</v>
      </c>
      <c r="F187" s="2">
        <v>497.54</v>
      </c>
      <c r="G187" s="2">
        <v>68919999</v>
      </c>
      <c r="H187" s="2">
        <v>10.000813000000001</v>
      </c>
      <c r="I187" s="2">
        <v>2050</v>
      </c>
      <c r="J187" s="1" t="s">
        <v>0</v>
      </c>
      <c r="K187" s="1" t="s">
        <v>25</v>
      </c>
      <c r="L187" s="1">
        <v>0.02</v>
      </c>
      <c r="M187" s="1" t="s">
        <v>2</v>
      </c>
      <c r="N187" s="1">
        <v>100</v>
      </c>
      <c r="O187" s="1">
        <v>497.54</v>
      </c>
      <c r="P187" s="1">
        <v>77039999</v>
      </c>
      <c r="Q187" s="1">
        <v>10.000482</v>
      </c>
      <c r="R187" s="1">
        <v>2292</v>
      </c>
      <c r="S187" t="b">
        <f t="shared" si="15"/>
        <v>1</v>
      </c>
      <c r="T187" s="2">
        <f t="shared" si="16"/>
        <v>145.10756159471217</v>
      </c>
      <c r="U187" s="1">
        <f t="shared" si="17"/>
        <v>129.80895807124816</v>
      </c>
      <c r="V187">
        <f>raw[[#This Row],[b.OpDur]]-raw[[#This Row],[ns.OpDur]]</f>
        <v>15.29860352346401</v>
      </c>
      <c r="W187">
        <f>INT(INDEX(_xlfn.TEXTSPLIT(raw[[#This Row],[b.corp]], "-"), 1, 3))</f>
        <v>500</v>
      </c>
      <c r="X187">
        <f>IF(raw[[#This Row],[b.tun]]=raw[[#This Row],[ns.tun]],raw[b.tun], 1/0)</f>
        <v>0.02</v>
      </c>
    </row>
    <row r="188" spans="1:24" x14ac:dyDescent="0.25">
      <c r="A188" s="2" t="s">
        <v>0</v>
      </c>
      <c r="B188" s="2" t="s">
        <v>25</v>
      </c>
      <c r="C188" s="2">
        <v>0.05</v>
      </c>
      <c r="D188" s="2" t="s">
        <v>2</v>
      </c>
      <c r="E188" s="2">
        <v>100</v>
      </c>
      <c r="F188" s="2">
        <v>497.54</v>
      </c>
      <c r="G188" s="2">
        <v>68619999</v>
      </c>
      <c r="H188" s="2">
        <v>10.00116</v>
      </c>
      <c r="I188" s="2">
        <v>2041</v>
      </c>
      <c r="J188" s="1" t="s">
        <v>0</v>
      </c>
      <c r="K188" s="1" t="s">
        <v>25</v>
      </c>
      <c r="L188" s="1">
        <v>0.05</v>
      </c>
      <c r="M188" s="1" t="s">
        <v>2</v>
      </c>
      <c r="N188" s="1">
        <v>100</v>
      </c>
      <c r="O188" s="1">
        <v>497.54</v>
      </c>
      <c r="P188" s="1">
        <v>76179999</v>
      </c>
      <c r="Q188" s="1">
        <v>10.000071</v>
      </c>
      <c r="R188" s="1">
        <v>2267</v>
      </c>
      <c r="S188" t="b">
        <f t="shared" si="15"/>
        <v>1</v>
      </c>
      <c r="T188" s="2">
        <f t="shared" si="16"/>
        <v>145.7470146567621</v>
      </c>
      <c r="U188" s="1">
        <f t="shared" si="17"/>
        <v>131.26898308307932</v>
      </c>
      <c r="V188">
        <f>raw[[#This Row],[b.OpDur]]-raw[[#This Row],[ns.OpDur]]</f>
        <v>14.478031573682784</v>
      </c>
      <c r="W188">
        <f>INT(INDEX(_xlfn.TEXTSPLIT(raw[[#This Row],[b.corp]], "-"), 1, 3))</f>
        <v>500</v>
      </c>
      <c r="X188">
        <f>IF(raw[[#This Row],[b.tun]]=raw[[#This Row],[ns.tun]],raw[b.tun], 1/0)</f>
        <v>0.05</v>
      </c>
    </row>
    <row r="189" spans="1:24" x14ac:dyDescent="0.25">
      <c r="A189" s="2" t="s">
        <v>0</v>
      </c>
      <c r="B189" s="2" t="s">
        <v>25</v>
      </c>
      <c r="C189" s="2">
        <v>0.1</v>
      </c>
      <c r="D189" s="2" t="s">
        <v>2</v>
      </c>
      <c r="E189" s="2">
        <v>100</v>
      </c>
      <c r="F189" s="2">
        <v>497.54</v>
      </c>
      <c r="G189" s="2">
        <v>87059999</v>
      </c>
      <c r="H189" s="2">
        <v>10.000436000000001</v>
      </c>
      <c r="I189" s="2">
        <v>2591</v>
      </c>
      <c r="J189" s="1" t="s">
        <v>0</v>
      </c>
      <c r="K189" s="1" t="s">
        <v>25</v>
      </c>
      <c r="L189" s="1">
        <v>0.1</v>
      </c>
      <c r="M189" s="1" t="s">
        <v>2</v>
      </c>
      <c r="N189" s="1">
        <v>100</v>
      </c>
      <c r="O189" s="1">
        <v>497.54</v>
      </c>
      <c r="P189" s="1">
        <v>90489999</v>
      </c>
      <c r="Q189" s="1">
        <v>10.000895</v>
      </c>
      <c r="R189" s="1">
        <v>2694</v>
      </c>
      <c r="S189" t="b">
        <f t="shared" si="15"/>
        <v>1</v>
      </c>
      <c r="T189" s="2">
        <f t="shared" si="16"/>
        <v>114.86832201778455</v>
      </c>
      <c r="U189" s="1">
        <f t="shared" si="17"/>
        <v>110.51934037484077</v>
      </c>
      <c r="V189">
        <f>raw[[#This Row],[b.OpDur]]-raw[[#This Row],[ns.OpDur]]</f>
        <v>4.3489816429437838</v>
      </c>
      <c r="W189">
        <f>INT(INDEX(_xlfn.TEXTSPLIT(raw[[#This Row],[b.corp]], "-"), 1, 3))</f>
        <v>500</v>
      </c>
      <c r="X189">
        <f>IF(raw[[#This Row],[b.tun]]=raw[[#This Row],[ns.tun]],raw[b.tun], 1/0)</f>
        <v>0.1</v>
      </c>
    </row>
    <row r="190" spans="1:24" x14ac:dyDescent="0.25">
      <c r="A190" s="2" t="s">
        <v>0</v>
      </c>
      <c r="B190" s="2" t="s">
        <v>25</v>
      </c>
      <c r="C190" s="2">
        <v>0.2</v>
      </c>
      <c r="D190" s="2" t="s">
        <v>2</v>
      </c>
      <c r="E190" s="2">
        <v>100</v>
      </c>
      <c r="F190" s="2">
        <v>497.54</v>
      </c>
      <c r="G190" s="2">
        <v>87089999</v>
      </c>
      <c r="H190" s="2">
        <v>10.001006</v>
      </c>
      <c r="I190" s="2">
        <v>2592</v>
      </c>
      <c r="J190" s="1" t="s">
        <v>0</v>
      </c>
      <c r="K190" s="1" t="s">
        <v>25</v>
      </c>
      <c r="L190" s="1">
        <v>0.2</v>
      </c>
      <c r="M190" s="1" t="s">
        <v>2</v>
      </c>
      <c r="N190" s="1">
        <v>100</v>
      </c>
      <c r="O190" s="1">
        <v>497.54</v>
      </c>
      <c r="P190" s="1">
        <v>90139999</v>
      </c>
      <c r="Q190" s="1">
        <v>10.000605</v>
      </c>
      <c r="R190" s="1">
        <v>2683</v>
      </c>
      <c r="S190" t="b">
        <f t="shared" si="15"/>
        <v>1</v>
      </c>
      <c r="T190" s="2">
        <f t="shared" si="16"/>
        <v>114.83529813796416</v>
      </c>
      <c r="U190" s="1">
        <f t="shared" si="17"/>
        <v>110.94525306129636</v>
      </c>
      <c r="V190">
        <f>raw[[#This Row],[b.OpDur]]-raw[[#This Row],[ns.OpDur]]</f>
        <v>3.8900450766678034</v>
      </c>
      <c r="W190">
        <f>INT(INDEX(_xlfn.TEXTSPLIT(raw[[#This Row],[b.corp]], "-"), 1, 3))</f>
        <v>500</v>
      </c>
      <c r="X190">
        <f>IF(raw[[#This Row],[b.tun]]=raw[[#This Row],[ns.tun]],raw[b.tun], 1/0)</f>
        <v>0.2</v>
      </c>
    </row>
    <row r="191" spans="1:24" x14ac:dyDescent="0.25">
      <c r="A191" s="2" t="s">
        <v>0</v>
      </c>
      <c r="B191" s="2" t="s">
        <v>25</v>
      </c>
      <c r="C191" s="2">
        <v>0.4</v>
      </c>
      <c r="D191" s="2" t="s">
        <v>2</v>
      </c>
      <c r="E191" s="2">
        <v>100</v>
      </c>
      <c r="F191" s="2">
        <v>497.54</v>
      </c>
      <c r="G191" s="2">
        <v>87379999</v>
      </c>
      <c r="H191" s="2">
        <v>10.000123</v>
      </c>
      <c r="I191" s="2">
        <v>2601</v>
      </c>
      <c r="J191" s="1" t="s">
        <v>0</v>
      </c>
      <c r="K191" s="1" t="s">
        <v>25</v>
      </c>
      <c r="L191" s="1">
        <v>0.4</v>
      </c>
      <c r="M191" s="1" t="s">
        <v>2</v>
      </c>
      <c r="N191" s="1">
        <v>100</v>
      </c>
      <c r="O191" s="1">
        <v>497.54</v>
      </c>
      <c r="P191" s="1">
        <v>92669999</v>
      </c>
      <c r="Q191" s="1">
        <v>10.000335</v>
      </c>
      <c r="R191" s="1">
        <v>2759</v>
      </c>
      <c r="S191" t="b">
        <f t="shared" si="15"/>
        <v>1</v>
      </c>
      <c r="T191" s="2">
        <f t="shared" si="16"/>
        <v>114.4440731797216</v>
      </c>
      <c r="U191" s="1">
        <f t="shared" si="17"/>
        <v>107.91340356008853</v>
      </c>
      <c r="V191">
        <f>raw[[#This Row],[b.OpDur]]-raw[[#This Row],[ns.OpDur]]</f>
        <v>6.5306696196330734</v>
      </c>
      <c r="W191">
        <f>INT(INDEX(_xlfn.TEXTSPLIT(raw[[#This Row],[b.corp]], "-"), 1, 3))</f>
        <v>500</v>
      </c>
      <c r="X191">
        <f>IF(raw[[#This Row],[b.tun]]=raw[[#This Row],[ns.tun]],raw[b.tun], 1/0)</f>
        <v>0.4</v>
      </c>
    </row>
    <row r="192" spans="1:24" x14ac:dyDescent="0.25">
      <c r="A192" s="2" t="s">
        <v>0</v>
      </c>
      <c r="B192" s="2" t="s">
        <v>25</v>
      </c>
      <c r="C192" s="2">
        <v>0.5</v>
      </c>
      <c r="D192" s="2" t="s">
        <v>2</v>
      </c>
      <c r="E192" s="2">
        <v>100</v>
      </c>
      <c r="F192" s="2">
        <v>497.54</v>
      </c>
      <c r="G192" s="2">
        <v>90229999</v>
      </c>
      <c r="H192" s="2">
        <v>10.000864999999999</v>
      </c>
      <c r="I192" s="2">
        <v>2686</v>
      </c>
      <c r="J192" s="1" t="s">
        <v>0</v>
      </c>
      <c r="K192" s="1" t="s">
        <v>25</v>
      </c>
      <c r="L192" s="1">
        <v>0.5</v>
      </c>
      <c r="M192" s="1" t="s">
        <v>2</v>
      </c>
      <c r="N192" s="1">
        <v>100</v>
      </c>
      <c r="O192" s="1">
        <v>497.54</v>
      </c>
      <c r="P192" s="1">
        <v>88879999</v>
      </c>
      <c r="Q192" s="1">
        <v>10.000833</v>
      </c>
      <c r="R192" s="1">
        <v>2646</v>
      </c>
      <c r="S192" t="b">
        <f t="shared" si="15"/>
        <v>1</v>
      </c>
      <c r="T192" s="2">
        <f t="shared" si="16"/>
        <v>110.83747213606863</v>
      </c>
      <c r="U192" s="1">
        <f t="shared" si="17"/>
        <v>112.52062457831487</v>
      </c>
      <c r="V192">
        <f>raw[[#This Row],[b.OpDur]]-raw[[#This Row],[ns.OpDur]]</f>
        <v>-1.6831524422462394</v>
      </c>
      <c r="W192">
        <f>INT(INDEX(_xlfn.TEXTSPLIT(raw[[#This Row],[b.corp]], "-"), 1, 3))</f>
        <v>500</v>
      </c>
      <c r="X192">
        <f>IF(raw[[#This Row],[b.tun]]=raw[[#This Row],[ns.tun]],raw[b.tun], 1/0)</f>
        <v>0.5</v>
      </c>
    </row>
    <row r="193" spans="1:24" x14ac:dyDescent="0.25">
      <c r="A193" s="2" t="s">
        <v>0</v>
      </c>
      <c r="B193" s="2" t="s">
        <v>25</v>
      </c>
      <c r="C193" s="2">
        <v>0.9</v>
      </c>
      <c r="D193" s="2" t="s">
        <v>2</v>
      </c>
      <c r="E193" s="2">
        <v>100</v>
      </c>
      <c r="F193" s="2">
        <v>497.54</v>
      </c>
      <c r="G193" s="2">
        <v>89479999</v>
      </c>
      <c r="H193" s="2">
        <v>10.000984000000001</v>
      </c>
      <c r="I193" s="2">
        <v>2664</v>
      </c>
      <c r="J193" s="1" t="s">
        <v>0</v>
      </c>
      <c r="K193" s="1" t="s">
        <v>25</v>
      </c>
      <c r="L193" s="1">
        <v>0.9</v>
      </c>
      <c r="M193" s="1" t="s">
        <v>2</v>
      </c>
      <c r="N193" s="1">
        <v>100</v>
      </c>
      <c r="O193" s="1">
        <v>497.54</v>
      </c>
      <c r="P193" s="1">
        <v>88569999</v>
      </c>
      <c r="Q193" s="1">
        <v>10.000563</v>
      </c>
      <c r="R193" s="1">
        <v>2636</v>
      </c>
      <c r="S193" t="b">
        <f t="shared" si="15"/>
        <v>1</v>
      </c>
      <c r="T193" s="2">
        <f t="shared" si="16"/>
        <v>111.76781528573778</v>
      </c>
      <c r="U193" s="1">
        <f t="shared" si="17"/>
        <v>112.91140468455916</v>
      </c>
      <c r="V193">
        <f>raw[[#This Row],[b.OpDur]]-raw[[#This Row],[ns.OpDur]]</f>
        <v>-1.1435893988213763</v>
      </c>
      <c r="W193">
        <f>INT(INDEX(_xlfn.TEXTSPLIT(raw[[#This Row],[b.corp]], "-"), 1, 3))</f>
        <v>500</v>
      </c>
      <c r="X193">
        <f>IF(raw[[#This Row],[b.tun]]=raw[[#This Row],[ns.tun]],raw[b.tun], 1/0)</f>
        <v>0.9</v>
      </c>
    </row>
    <row r="194" spans="1:24" x14ac:dyDescent="0.25">
      <c r="A194" s="2" t="s">
        <v>0</v>
      </c>
      <c r="B194" s="2" t="s">
        <v>25</v>
      </c>
      <c r="C194" s="2">
        <v>0.98</v>
      </c>
      <c r="D194" s="2" t="s">
        <v>2</v>
      </c>
      <c r="E194" s="2">
        <v>100</v>
      </c>
      <c r="F194" s="2">
        <v>497.54</v>
      </c>
      <c r="G194" s="2">
        <v>71589999</v>
      </c>
      <c r="H194" s="2">
        <v>10.000726999999999</v>
      </c>
      <c r="I194" s="2">
        <v>2130</v>
      </c>
      <c r="J194" s="1" t="s">
        <v>0</v>
      </c>
      <c r="K194" s="1" t="s">
        <v>25</v>
      </c>
      <c r="L194" s="1">
        <v>0.98</v>
      </c>
      <c r="M194" s="1" t="s">
        <v>2</v>
      </c>
      <c r="N194" s="1">
        <v>100</v>
      </c>
      <c r="O194" s="1">
        <v>497.54</v>
      </c>
      <c r="P194" s="1">
        <v>70729999</v>
      </c>
      <c r="Q194" s="1">
        <v>10.000686999999999</v>
      </c>
      <c r="R194" s="1">
        <v>2104</v>
      </c>
      <c r="S194" t="b">
        <f t="shared" si="15"/>
        <v>1</v>
      </c>
      <c r="T194" s="2">
        <f t="shared" si="16"/>
        <v>139.69447045249993</v>
      </c>
      <c r="U194" s="1">
        <f t="shared" si="17"/>
        <v>141.39243802336259</v>
      </c>
      <c r="V194">
        <f>raw[[#This Row],[b.OpDur]]-raw[[#This Row],[ns.OpDur]]</f>
        <v>-1.6979675708626587</v>
      </c>
      <c r="W194">
        <f>INT(INDEX(_xlfn.TEXTSPLIT(raw[[#This Row],[b.corp]], "-"), 1, 3))</f>
        <v>500</v>
      </c>
      <c r="X194">
        <f>IF(raw[[#This Row],[b.tun]]=raw[[#This Row],[ns.tun]],raw[b.tun], 1/0)</f>
        <v>0.98</v>
      </c>
    </row>
    <row r="195" spans="1:24" x14ac:dyDescent="0.25">
      <c r="A195" s="2" t="s">
        <v>0</v>
      </c>
      <c r="B195" s="2" t="s">
        <v>26</v>
      </c>
      <c r="C195" s="2">
        <v>0.02</v>
      </c>
      <c r="D195" s="2" t="s">
        <v>2</v>
      </c>
      <c r="E195" s="2">
        <v>100</v>
      </c>
      <c r="F195" s="2">
        <v>497.8</v>
      </c>
      <c r="G195" s="2">
        <v>70189999</v>
      </c>
      <c r="H195" s="2">
        <v>10.000329000000001</v>
      </c>
      <c r="I195" s="2">
        <v>2088</v>
      </c>
      <c r="J195" s="1" t="s">
        <v>0</v>
      </c>
      <c r="K195" s="1" t="s">
        <v>26</v>
      </c>
      <c r="L195" s="1">
        <v>0.02</v>
      </c>
      <c r="M195" s="1" t="s">
        <v>2</v>
      </c>
      <c r="N195" s="1">
        <v>100</v>
      </c>
      <c r="O195" s="1">
        <v>497.8</v>
      </c>
      <c r="P195" s="1">
        <v>76689999</v>
      </c>
      <c r="Q195" s="1">
        <v>10.000068000000001</v>
      </c>
      <c r="R195" s="1">
        <v>2282</v>
      </c>
      <c r="S195" t="b">
        <f t="shared" ref="S195:S202" si="18">A195&amp;B195&amp;C195=J195&amp;K195&amp;L195</f>
        <v>1</v>
      </c>
      <c r="T195" s="2">
        <f t="shared" ref="T195:T202" si="19">H195/G195*1000000000</f>
        <v>142.47512669148207</v>
      </c>
      <c r="U195" s="1">
        <f t="shared" ref="U195:U202" si="20">Q195/P195*1000000000</f>
        <v>130.39598553130767</v>
      </c>
      <c r="V195">
        <f>raw[[#This Row],[b.OpDur]]-raw[[#This Row],[ns.OpDur]]</f>
        <v>12.079141160174402</v>
      </c>
      <c r="W195">
        <f>INT(INDEX(_xlfn.TEXTSPLIT(raw[[#This Row],[b.corp]], "-"), 1, 3))</f>
        <v>500</v>
      </c>
      <c r="X195">
        <f>IF(raw[[#This Row],[b.tun]]=raw[[#This Row],[ns.tun]],raw[b.tun], 1/0)</f>
        <v>0.02</v>
      </c>
    </row>
    <row r="196" spans="1:24" x14ac:dyDescent="0.25">
      <c r="A196" s="2" t="s">
        <v>0</v>
      </c>
      <c r="B196" s="2" t="s">
        <v>26</v>
      </c>
      <c r="C196" s="2">
        <v>0.05</v>
      </c>
      <c r="D196" s="2" t="s">
        <v>2</v>
      </c>
      <c r="E196" s="2">
        <v>100</v>
      </c>
      <c r="F196" s="2">
        <v>497.8</v>
      </c>
      <c r="G196" s="2">
        <v>69529999</v>
      </c>
      <c r="H196" s="2">
        <v>10.000723000000001</v>
      </c>
      <c r="I196" s="2">
        <v>2068</v>
      </c>
      <c r="J196" s="1" t="s">
        <v>0</v>
      </c>
      <c r="K196" s="1" t="s">
        <v>26</v>
      </c>
      <c r="L196" s="1">
        <v>0.05</v>
      </c>
      <c r="M196" s="1" t="s">
        <v>2</v>
      </c>
      <c r="N196" s="1">
        <v>100</v>
      </c>
      <c r="O196" s="1">
        <v>497.8</v>
      </c>
      <c r="P196" s="1">
        <v>76459999</v>
      </c>
      <c r="Q196" s="1">
        <v>10.001265999999999</v>
      </c>
      <c r="R196" s="1">
        <v>2275</v>
      </c>
      <c r="S196" t="b">
        <f t="shared" si="18"/>
        <v>1</v>
      </c>
      <c r="T196" s="2">
        <f t="shared" si="19"/>
        <v>143.83321075554741</v>
      </c>
      <c r="U196" s="1">
        <f t="shared" si="20"/>
        <v>130.803899173475</v>
      </c>
      <c r="V196">
        <f>raw[[#This Row],[b.OpDur]]-raw[[#This Row],[ns.OpDur]]</f>
        <v>13.02931158207241</v>
      </c>
      <c r="W196">
        <f>INT(INDEX(_xlfn.TEXTSPLIT(raw[[#This Row],[b.corp]], "-"), 1, 3))</f>
        <v>500</v>
      </c>
      <c r="X196">
        <f>IF(raw[[#This Row],[b.tun]]=raw[[#This Row],[ns.tun]],raw[b.tun], 1/0)</f>
        <v>0.05</v>
      </c>
    </row>
    <row r="197" spans="1:24" x14ac:dyDescent="0.25">
      <c r="A197" s="2" t="s">
        <v>0</v>
      </c>
      <c r="B197" s="2" t="s">
        <v>26</v>
      </c>
      <c r="C197" s="2">
        <v>0.1</v>
      </c>
      <c r="D197" s="2" t="s">
        <v>2</v>
      </c>
      <c r="E197" s="2">
        <v>100</v>
      </c>
      <c r="F197" s="2">
        <v>497.8</v>
      </c>
      <c r="G197" s="2">
        <v>88309999</v>
      </c>
      <c r="H197" s="2">
        <v>10.000721</v>
      </c>
      <c r="I197" s="2">
        <v>2629</v>
      </c>
      <c r="J197" s="1" t="s">
        <v>0</v>
      </c>
      <c r="K197" s="1" t="s">
        <v>26</v>
      </c>
      <c r="L197" s="1">
        <v>0.1</v>
      </c>
      <c r="M197" s="1" t="s">
        <v>2</v>
      </c>
      <c r="N197" s="1">
        <v>100</v>
      </c>
      <c r="O197" s="1">
        <v>497.8</v>
      </c>
      <c r="P197" s="1">
        <v>91909999</v>
      </c>
      <c r="Q197" s="1">
        <v>10.000247999999999</v>
      </c>
      <c r="R197" s="1">
        <v>2736</v>
      </c>
      <c r="S197" t="b">
        <f t="shared" si="18"/>
        <v>1</v>
      </c>
      <c r="T197" s="2">
        <f t="shared" si="19"/>
        <v>113.24562465457622</v>
      </c>
      <c r="U197" s="1">
        <f t="shared" si="20"/>
        <v>108.80478847573482</v>
      </c>
      <c r="V197">
        <f>raw[[#This Row],[b.OpDur]]-raw[[#This Row],[ns.OpDur]]</f>
        <v>4.4408361788413941</v>
      </c>
      <c r="W197">
        <f>INT(INDEX(_xlfn.TEXTSPLIT(raw[[#This Row],[b.corp]], "-"), 1, 3))</f>
        <v>500</v>
      </c>
      <c r="X197">
        <f>IF(raw[[#This Row],[b.tun]]=raw[[#This Row],[ns.tun]],raw[b.tun], 1/0)</f>
        <v>0.1</v>
      </c>
    </row>
    <row r="198" spans="1:24" x14ac:dyDescent="0.25">
      <c r="A198" s="2" t="s">
        <v>0</v>
      </c>
      <c r="B198" s="2" t="s">
        <v>26</v>
      </c>
      <c r="C198" s="2">
        <v>0.2</v>
      </c>
      <c r="D198" s="2" t="s">
        <v>2</v>
      </c>
      <c r="E198" s="2">
        <v>100</v>
      </c>
      <c r="F198" s="2">
        <v>497.8</v>
      </c>
      <c r="G198" s="2">
        <v>88039999</v>
      </c>
      <c r="H198" s="2">
        <v>10.000652000000001</v>
      </c>
      <c r="I198" s="2">
        <v>2621</v>
      </c>
      <c r="J198" s="1" t="s">
        <v>0</v>
      </c>
      <c r="K198" s="1" t="s">
        <v>26</v>
      </c>
      <c r="L198" s="1">
        <v>0.2</v>
      </c>
      <c r="M198" s="1" t="s">
        <v>2</v>
      </c>
      <c r="N198" s="1">
        <v>100</v>
      </c>
      <c r="O198" s="1">
        <v>497.8</v>
      </c>
      <c r="P198" s="1">
        <v>90629999</v>
      </c>
      <c r="Q198" s="1">
        <v>10.000104</v>
      </c>
      <c r="R198" s="1">
        <v>2698</v>
      </c>
      <c r="S198" t="b">
        <f t="shared" si="18"/>
        <v>1</v>
      </c>
      <c r="T198" s="2">
        <f t="shared" si="19"/>
        <v>113.59214122662587</v>
      </c>
      <c r="U198" s="1">
        <f t="shared" si="20"/>
        <v>110.3398886719617</v>
      </c>
      <c r="V198">
        <f>raw[[#This Row],[b.OpDur]]-raw[[#This Row],[ns.OpDur]]</f>
        <v>3.2522525546641674</v>
      </c>
      <c r="W198">
        <f>INT(INDEX(_xlfn.TEXTSPLIT(raw[[#This Row],[b.corp]], "-"), 1, 3))</f>
        <v>500</v>
      </c>
      <c r="X198">
        <f>IF(raw[[#This Row],[b.tun]]=raw[[#This Row],[ns.tun]],raw[b.tun], 1/0)</f>
        <v>0.2</v>
      </c>
    </row>
    <row r="199" spans="1:24" x14ac:dyDescent="0.25">
      <c r="A199" s="2" t="s">
        <v>0</v>
      </c>
      <c r="B199" s="2" t="s">
        <v>26</v>
      </c>
      <c r="C199" s="2">
        <v>0.4</v>
      </c>
      <c r="D199" s="2" t="s">
        <v>2</v>
      </c>
      <c r="E199" s="2">
        <v>100</v>
      </c>
      <c r="F199" s="2">
        <v>497.8</v>
      </c>
      <c r="G199" s="2">
        <v>91169999</v>
      </c>
      <c r="H199" s="2">
        <v>10.000679</v>
      </c>
      <c r="I199" s="2">
        <v>2714</v>
      </c>
      <c r="J199" s="1" t="s">
        <v>0</v>
      </c>
      <c r="K199" s="1" t="s">
        <v>26</v>
      </c>
      <c r="L199" s="1">
        <v>0.4</v>
      </c>
      <c r="M199" s="1" t="s">
        <v>2</v>
      </c>
      <c r="N199" s="1">
        <v>100</v>
      </c>
      <c r="O199" s="1">
        <v>497.8</v>
      </c>
      <c r="P199" s="1">
        <v>93009999</v>
      </c>
      <c r="Q199" s="1">
        <v>10.000897999999999</v>
      </c>
      <c r="R199" s="1">
        <v>2769</v>
      </c>
      <c r="S199" t="b">
        <f t="shared" si="18"/>
        <v>1</v>
      </c>
      <c r="T199" s="2">
        <f t="shared" si="19"/>
        <v>109.69265229453387</v>
      </c>
      <c r="U199" s="1">
        <f t="shared" si="20"/>
        <v>107.52497696511102</v>
      </c>
      <c r="V199">
        <f>raw[[#This Row],[b.OpDur]]-raw[[#This Row],[ns.OpDur]]</f>
        <v>2.167675329422849</v>
      </c>
      <c r="W199">
        <f>INT(INDEX(_xlfn.TEXTSPLIT(raw[[#This Row],[b.corp]], "-"), 1, 3))</f>
        <v>500</v>
      </c>
      <c r="X199">
        <f>IF(raw[[#This Row],[b.tun]]=raw[[#This Row],[ns.tun]],raw[b.tun], 1/0)</f>
        <v>0.4</v>
      </c>
    </row>
    <row r="200" spans="1:24" x14ac:dyDescent="0.25">
      <c r="A200" s="2" t="s">
        <v>0</v>
      </c>
      <c r="B200" s="2" t="s">
        <v>26</v>
      </c>
      <c r="C200" s="2">
        <v>0.5</v>
      </c>
      <c r="D200" s="2" t="s">
        <v>2</v>
      </c>
      <c r="E200" s="2">
        <v>100</v>
      </c>
      <c r="F200" s="2">
        <v>497.8</v>
      </c>
      <c r="G200" s="2">
        <v>90069999</v>
      </c>
      <c r="H200" s="2">
        <v>10.000204</v>
      </c>
      <c r="I200" s="2">
        <v>2681</v>
      </c>
      <c r="J200" s="1" t="s">
        <v>0</v>
      </c>
      <c r="K200" s="1" t="s">
        <v>26</v>
      </c>
      <c r="L200" s="1">
        <v>0.5</v>
      </c>
      <c r="M200" s="1" t="s">
        <v>2</v>
      </c>
      <c r="N200" s="1">
        <v>100</v>
      </c>
      <c r="O200" s="1">
        <v>497.8</v>
      </c>
      <c r="P200" s="1">
        <v>90449999</v>
      </c>
      <c r="Q200" s="1">
        <v>10.000355000000001</v>
      </c>
      <c r="R200" s="1">
        <v>2693</v>
      </c>
      <c r="S200" t="b">
        <f t="shared" si="18"/>
        <v>1</v>
      </c>
      <c r="T200" s="2">
        <f t="shared" si="19"/>
        <v>111.02702465889891</v>
      </c>
      <c r="U200" s="1">
        <f t="shared" si="20"/>
        <v>110.56224555624374</v>
      </c>
      <c r="V200">
        <f>raw[[#This Row],[b.OpDur]]-raw[[#This Row],[ns.OpDur]]</f>
        <v>0.46477910265517153</v>
      </c>
      <c r="W200">
        <f>INT(INDEX(_xlfn.TEXTSPLIT(raw[[#This Row],[b.corp]], "-"), 1, 3))</f>
        <v>500</v>
      </c>
      <c r="X200">
        <f>IF(raw[[#This Row],[b.tun]]=raw[[#This Row],[ns.tun]],raw[b.tun], 1/0)</f>
        <v>0.5</v>
      </c>
    </row>
    <row r="201" spans="1:24" x14ac:dyDescent="0.25">
      <c r="A201" s="2" t="s">
        <v>0</v>
      </c>
      <c r="B201" s="2" t="s">
        <v>26</v>
      </c>
      <c r="C201" s="2">
        <v>0.9</v>
      </c>
      <c r="D201" s="2" t="s">
        <v>2</v>
      </c>
      <c r="E201" s="2">
        <v>100</v>
      </c>
      <c r="F201" s="2">
        <v>497.8</v>
      </c>
      <c r="G201" s="2">
        <v>90129999</v>
      </c>
      <c r="H201" s="2">
        <v>10.000214</v>
      </c>
      <c r="I201" s="2">
        <v>2683</v>
      </c>
      <c r="J201" s="1" t="s">
        <v>0</v>
      </c>
      <c r="K201" s="1" t="s">
        <v>26</v>
      </c>
      <c r="L201" s="1">
        <v>0.9</v>
      </c>
      <c r="M201" s="1" t="s">
        <v>2</v>
      </c>
      <c r="N201" s="1">
        <v>100</v>
      </c>
      <c r="O201" s="1">
        <v>497.8</v>
      </c>
      <c r="P201" s="1">
        <v>90419999</v>
      </c>
      <c r="Q201" s="1">
        <v>10.000244</v>
      </c>
      <c r="R201" s="1">
        <v>2692</v>
      </c>
      <c r="S201" t="b">
        <f t="shared" si="18"/>
        <v>1</v>
      </c>
      <c r="T201" s="2">
        <f t="shared" si="19"/>
        <v>110.95322435319233</v>
      </c>
      <c r="U201" s="1">
        <f t="shared" si="20"/>
        <v>110.59770084713229</v>
      </c>
      <c r="V201">
        <f>raw[[#This Row],[b.OpDur]]-raw[[#This Row],[ns.OpDur]]</f>
        <v>0.35552350606003813</v>
      </c>
      <c r="W201">
        <f>INT(INDEX(_xlfn.TEXTSPLIT(raw[[#This Row],[b.corp]], "-"), 1, 3))</f>
        <v>500</v>
      </c>
      <c r="X201">
        <f>IF(raw[[#This Row],[b.tun]]=raw[[#This Row],[ns.tun]],raw[b.tun], 1/0)</f>
        <v>0.9</v>
      </c>
    </row>
    <row r="202" spans="1:24" x14ac:dyDescent="0.25">
      <c r="A202" s="2" t="s">
        <v>0</v>
      </c>
      <c r="B202" s="2" t="s">
        <v>26</v>
      </c>
      <c r="C202" s="2">
        <v>0.98</v>
      </c>
      <c r="D202" s="2" t="s">
        <v>2</v>
      </c>
      <c r="E202" s="2">
        <v>100</v>
      </c>
      <c r="F202" s="2">
        <v>497.8</v>
      </c>
      <c r="G202" s="2">
        <v>69159999</v>
      </c>
      <c r="H202" s="2">
        <v>10.000546</v>
      </c>
      <c r="I202" s="2">
        <v>2057</v>
      </c>
      <c r="J202" s="1" t="s">
        <v>0</v>
      </c>
      <c r="K202" s="1" t="s">
        <v>26</v>
      </c>
      <c r="L202" s="1">
        <v>0.98</v>
      </c>
      <c r="M202" s="1" t="s">
        <v>2</v>
      </c>
      <c r="N202" s="1">
        <v>100</v>
      </c>
      <c r="O202" s="1">
        <v>497.8</v>
      </c>
      <c r="P202" s="1">
        <v>67519999</v>
      </c>
      <c r="Q202" s="1">
        <v>10.00071</v>
      </c>
      <c r="R202" s="1">
        <v>2008</v>
      </c>
      <c r="S202" t="b">
        <f t="shared" si="18"/>
        <v>1</v>
      </c>
      <c r="T202" s="2">
        <f t="shared" si="19"/>
        <v>144.6001466830559</v>
      </c>
      <c r="U202" s="1">
        <f t="shared" si="20"/>
        <v>148.11478299933032</v>
      </c>
      <c r="V202">
        <f>raw[[#This Row],[b.OpDur]]-raw[[#This Row],[ns.OpDur]]</f>
        <v>-3.5146363162744194</v>
      </c>
      <c r="W202">
        <f>INT(INDEX(_xlfn.TEXTSPLIT(raw[[#This Row],[b.corp]], "-"), 1, 3))</f>
        <v>500</v>
      </c>
      <c r="X202">
        <f>IF(raw[[#This Row],[b.tun]]=raw[[#This Row],[ns.tun]],raw[b.tun], 1/0)</f>
        <v>0.98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9763-2245-40EF-8851-0EFC12113367}">
  <dimension ref="A1:E41"/>
  <sheetViews>
    <sheetView workbookViewId="0">
      <selection activeCell="E3" sqref="E3"/>
    </sheetView>
  </sheetViews>
  <sheetFormatPr defaultRowHeight="15" x14ac:dyDescent="0.25"/>
  <cols>
    <col min="1" max="1" width="14.42578125" bestFit="1" customWidth="1"/>
    <col min="2" max="2" width="6.28515625" bestFit="1" customWidth="1"/>
    <col min="3" max="3" width="8.85546875" bestFit="1" customWidth="1"/>
    <col min="4" max="4" width="17.5703125" bestFit="1" customWidth="1"/>
  </cols>
  <sheetData>
    <row r="1" spans="1:5" x14ac:dyDescent="0.25">
      <c r="A1" t="s">
        <v>57</v>
      </c>
      <c r="B1" t="s">
        <v>58</v>
      </c>
      <c r="C1" t="s">
        <v>62</v>
      </c>
      <c r="D1" t="s">
        <v>63</v>
      </c>
      <c r="E1" t="s">
        <v>64</v>
      </c>
    </row>
    <row r="2" spans="1:5" x14ac:dyDescent="0.25">
      <c r="A2">
        <v>20</v>
      </c>
      <c r="B2">
        <v>0.02</v>
      </c>
      <c r="C2">
        <v>5</v>
      </c>
      <c r="D2">
        <v>2.2576661626658447</v>
      </c>
      <c r="E2" t="str">
        <f>agg[[#This Row],[corp-len-grp]]&amp;":"&amp;agg[[#This Row],[tun]]</f>
        <v>20:0.02</v>
      </c>
    </row>
    <row r="3" spans="1:5" x14ac:dyDescent="0.25">
      <c r="A3">
        <v>20</v>
      </c>
      <c r="B3">
        <v>0.05</v>
      </c>
      <c r="C3">
        <v>5</v>
      </c>
      <c r="D3">
        <v>1.8334992082527777</v>
      </c>
      <c r="E3" t="str">
        <f>agg[[#This Row],[corp-len-grp]]&amp;":"&amp;agg[[#This Row],[tun]]</f>
        <v>20:0.05</v>
      </c>
    </row>
    <row r="4" spans="1:5" x14ac:dyDescent="0.25">
      <c r="A4">
        <v>20</v>
      </c>
      <c r="B4">
        <v>0.1</v>
      </c>
      <c r="C4">
        <v>5</v>
      </c>
      <c r="D4">
        <v>1.6604361851607976</v>
      </c>
      <c r="E4" t="str">
        <f>agg[[#This Row],[corp-len-grp]]&amp;":"&amp;agg[[#This Row],[tun]]</f>
        <v>20:0.1</v>
      </c>
    </row>
    <row r="5" spans="1:5" x14ac:dyDescent="0.25">
      <c r="A5">
        <v>20</v>
      </c>
      <c r="B5">
        <v>0.2</v>
      </c>
      <c r="C5">
        <v>5</v>
      </c>
      <c r="D5">
        <v>2.4469330107987233</v>
      </c>
      <c r="E5" t="str">
        <f>agg[[#This Row],[corp-len-grp]]&amp;":"&amp;agg[[#This Row],[tun]]</f>
        <v>20:0.2</v>
      </c>
    </row>
    <row r="6" spans="1:5" x14ac:dyDescent="0.25">
      <c r="A6">
        <v>20</v>
      </c>
      <c r="B6">
        <v>0.4</v>
      </c>
      <c r="C6">
        <v>5</v>
      </c>
      <c r="D6">
        <v>1.8287475923154433</v>
      </c>
      <c r="E6" t="str">
        <f>agg[[#This Row],[corp-len-grp]]&amp;":"&amp;agg[[#This Row],[tun]]</f>
        <v>20:0.4</v>
      </c>
    </row>
    <row r="7" spans="1:5" x14ac:dyDescent="0.25">
      <c r="A7">
        <v>20</v>
      </c>
      <c r="B7">
        <v>0.5</v>
      </c>
      <c r="C7">
        <v>5</v>
      </c>
      <c r="D7">
        <v>1.8548431465024335</v>
      </c>
      <c r="E7" t="str">
        <f>agg[[#This Row],[corp-len-grp]]&amp;":"&amp;agg[[#This Row],[tun]]</f>
        <v>20:0.5</v>
      </c>
    </row>
    <row r="8" spans="1:5" x14ac:dyDescent="0.25">
      <c r="A8">
        <v>20</v>
      </c>
      <c r="B8">
        <v>0.9</v>
      </c>
      <c r="C8">
        <v>5</v>
      </c>
      <c r="D8">
        <v>1.502268679994232</v>
      </c>
      <c r="E8" t="str">
        <f>agg[[#This Row],[corp-len-grp]]&amp;":"&amp;agg[[#This Row],[tun]]</f>
        <v>20:0.9</v>
      </c>
    </row>
    <row r="9" spans="1:5" x14ac:dyDescent="0.25">
      <c r="A9">
        <v>20</v>
      </c>
      <c r="B9">
        <v>0.98</v>
      </c>
      <c r="C9">
        <v>5</v>
      </c>
      <c r="D9">
        <v>0.938278156564192</v>
      </c>
      <c r="E9" t="str">
        <f>agg[[#This Row],[corp-len-grp]]&amp;":"&amp;agg[[#This Row],[tun]]</f>
        <v>20:0.98</v>
      </c>
    </row>
    <row r="10" spans="1:5" x14ac:dyDescent="0.25">
      <c r="A10">
        <v>50</v>
      </c>
      <c r="B10">
        <v>0.02</v>
      </c>
      <c r="C10">
        <v>5</v>
      </c>
      <c r="D10">
        <v>2.4556164824830575</v>
      </c>
      <c r="E10" t="str">
        <f>agg[[#This Row],[corp-len-grp]]&amp;":"&amp;agg[[#This Row],[tun]]</f>
        <v>50:0.02</v>
      </c>
    </row>
    <row r="11" spans="1:5" x14ac:dyDescent="0.25">
      <c r="A11">
        <v>50</v>
      </c>
      <c r="B11">
        <v>0.05</v>
      </c>
      <c r="C11">
        <v>5</v>
      </c>
      <c r="D11">
        <v>1.8973828765813381</v>
      </c>
      <c r="E11" t="str">
        <f>agg[[#This Row],[corp-len-grp]]&amp;":"&amp;agg[[#This Row],[tun]]</f>
        <v>50:0.05</v>
      </c>
    </row>
    <row r="12" spans="1:5" x14ac:dyDescent="0.25">
      <c r="A12">
        <v>50</v>
      </c>
      <c r="B12">
        <v>0.1</v>
      </c>
      <c r="C12">
        <v>5</v>
      </c>
      <c r="D12">
        <v>2.532611776703908</v>
      </c>
      <c r="E12" t="str">
        <f>agg[[#This Row],[corp-len-grp]]&amp;":"&amp;agg[[#This Row],[tun]]</f>
        <v>50:0.1</v>
      </c>
    </row>
    <row r="13" spans="1:5" x14ac:dyDescent="0.25">
      <c r="A13">
        <v>50</v>
      </c>
      <c r="B13">
        <v>0.2</v>
      </c>
      <c r="C13">
        <v>5</v>
      </c>
      <c r="D13">
        <v>1.9359643690683996</v>
      </c>
      <c r="E13" t="str">
        <f>agg[[#This Row],[corp-len-grp]]&amp;":"&amp;agg[[#This Row],[tun]]</f>
        <v>50:0.2</v>
      </c>
    </row>
    <row r="14" spans="1:5" x14ac:dyDescent="0.25">
      <c r="A14">
        <v>50</v>
      </c>
      <c r="B14">
        <v>0.4</v>
      </c>
      <c r="C14">
        <v>5</v>
      </c>
      <c r="D14">
        <v>2.1760962639826262</v>
      </c>
      <c r="E14" t="str">
        <f>agg[[#This Row],[corp-len-grp]]&amp;":"&amp;agg[[#This Row],[tun]]</f>
        <v>50:0.4</v>
      </c>
    </row>
    <row r="15" spans="1:5" x14ac:dyDescent="0.25">
      <c r="A15">
        <v>50</v>
      </c>
      <c r="B15">
        <v>0.5</v>
      </c>
      <c r="C15">
        <v>5</v>
      </c>
      <c r="D15">
        <v>2.1560442081402913</v>
      </c>
      <c r="E15" t="str">
        <f>agg[[#This Row],[corp-len-grp]]&amp;":"&amp;agg[[#This Row],[tun]]</f>
        <v>50:0.5</v>
      </c>
    </row>
    <row r="16" spans="1:5" x14ac:dyDescent="0.25">
      <c r="A16">
        <v>50</v>
      </c>
      <c r="B16">
        <v>0.9</v>
      </c>
      <c r="C16">
        <v>5</v>
      </c>
      <c r="D16">
        <v>1.5679374689407752</v>
      </c>
      <c r="E16" t="str">
        <f>agg[[#This Row],[corp-len-grp]]&amp;":"&amp;agg[[#This Row],[tun]]</f>
        <v>50:0.9</v>
      </c>
    </row>
    <row r="17" spans="1:5" x14ac:dyDescent="0.25">
      <c r="A17">
        <v>50</v>
      </c>
      <c r="B17">
        <v>0.98</v>
      </c>
      <c r="C17">
        <v>5</v>
      </c>
      <c r="D17">
        <v>0.33192457679755305</v>
      </c>
      <c r="E17" t="str">
        <f>agg[[#This Row],[corp-len-grp]]&amp;":"&amp;agg[[#This Row],[tun]]</f>
        <v>50:0.98</v>
      </c>
    </row>
    <row r="18" spans="1:5" x14ac:dyDescent="0.25">
      <c r="A18">
        <v>100</v>
      </c>
      <c r="B18">
        <v>0.02</v>
      </c>
      <c r="C18">
        <v>5</v>
      </c>
      <c r="D18">
        <v>6.1582561177700468</v>
      </c>
      <c r="E18" t="str">
        <f>agg[[#This Row],[corp-len-grp]]&amp;":"&amp;agg[[#This Row],[tun]]</f>
        <v>100:0.02</v>
      </c>
    </row>
    <row r="19" spans="1:5" x14ac:dyDescent="0.25">
      <c r="A19">
        <v>100</v>
      </c>
      <c r="B19">
        <v>0.05</v>
      </c>
      <c r="C19">
        <v>5</v>
      </c>
      <c r="D19">
        <v>6.367540863561084</v>
      </c>
      <c r="E19" t="str">
        <f>agg[[#This Row],[corp-len-grp]]&amp;":"&amp;agg[[#This Row],[tun]]</f>
        <v>100:0.05</v>
      </c>
    </row>
    <row r="20" spans="1:5" x14ac:dyDescent="0.25">
      <c r="A20">
        <v>100</v>
      </c>
      <c r="B20">
        <v>0.1</v>
      </c>
      <c r="C20">
        <v>5</v>
      </c>
      <c r="D20">
        <v>6.8554422268173649</v>
      </c>
      <c r="E20" t="str">
        <f>agg[[#This Row],[corp-len-grp]]&amp;":"&amp;agg[[#This Row],[tun]]</f>
        <v>100:0.1</v>
      </c>
    </row>
    <row r="21" spans="1:5" x14ac:dyDescent="0.25">
      <c r="A21">
        <v>100</v>
      </c>
      <c r="B21">
        <v>0.2</v>
      </c>
      <c r="C21">
        <v>5</v>
      </c>
      <c r="D21">
        <v>6.7753632875159351</v>
      </c>
      <c r="E21" t="str">
        <f>agg[[#This Row],[corp-len-grp]]&amp;":"&amp;agg[[#This Row],[tun]]</f>
        <v>100:0.2</v>
      </c>
    </row>
    <row r="22" spans="1:5" x14ac:dyDescent="0.25">
      <c r="A22">
        <v>100</v>
      </c>
      <c r="B22">
        <v>0.4</v>
      </c>
      <c r="C22">
        <v>5</v>
      </c>
      <c r="D22">
        <v>7.0647376202355217</v>
      </c>
      <c r="E22" t="str">
        <f>agg[[#This Row],[corp-len-grp]]&amp;":"&amp;agg[[#This Row],[tun]]</f>
        <v>100:0.4</v>
      </c>
    </row>
    <row r="23" spans="1:5" x14ac:dyDescent="0.25">
      <c r="A23">
        <v>100</v>
      </c>
      <c r="B23">
        <v>0.5</v>
      </c>
      <c r="C23">
        <v>5</v>
      </c>
      <c r="D23">
        <v>6.7031240718871086</v>
      </c>
      <c r="E23" t="str">
        <f>agg[[#This Row],[corp-len-grp]]&amp;":"&amp;agg[[#This Row],[tun]]</f>
        <v>100:0.5</v>
      </c>
    </row>
    <row r="24" spans="1:5" x14ac:dyDescent="0.25">
      <c r="A24">
        <v>100</v>
      </c>
      <c r="B24">
        <v>0.9</v>
      </c>
      <c r="C24">
        <v>5</v>
      </c>
      <c r="D24">
        <v>4.8401617016030682</v>
      </c>
      <c r="E24" t="str">
        <f>agg[[#This Row],[corp-len-grp]]&amp;":"&amp;agg[[#This Row],[tun]]</f>
        <v>100:0.9</v>
      </c>
    </row>
    <row r="25" spans="1:5" x14ac:dyDescent="0.25">
      <c r="A25">
        <v>100</v>
      </c>
      <c r="B25">
        <v>0.98</v>
      </c>
      <c r="C25">
        <v>5</v>
      </c>
      <c r="D25">
        <v>7.2567809941133188</v>
      </c>
      <c r="E25" t="str">
        <f>agg[[#This Row],[corp-len-grp]]&amp;":"&amp;agg[[#This Row],[tun]]</f>
        <v>100:0.98</v>
      </c>
    </row>
    <row r="26" spans="1:5" x14ac:dyDescent="0.25">
      <c r="A26">
        <v>200</v>
      </c>
      <c r="B26">
        <v>0.02</v>
      </c>
      <c r="C26">
        <v>5</v>
      </c>
      <c r="D26">
        <v>3.514562365268759</v>
      </c>
      <c r="E26" t="str">
        <f>agg[[#This Row],[corp-len-grp]]&amp;":"&amp;agg[[#This Row],[tun]]</f>
        <v>200:0.02</v>
      </c>
    </row>
    <row r="27" spans="1:5" x14ac:dyDescent="0.25">
      <c r="A27">
        <v>200</v>
      </c>
      <c r="B27">
        <v>0.05</v>
      </c>
      <c r="C27">
        <v>5</v>
      </c>
      <c r="D27">
        <v>4.297675871276601</v>
      </c>
      <c r="E27" t="str">
        <f>agg[[#This Row],[corp-len-grp]]&amp;":"&amp;agg[[#This Row],[tun]]</f>
        <v>200:0.05</v>
      </c>
    </row>
    <row r="28" spans="1:5" x14ac:dyDescent="0.25">
      <c r="A28">
        <v>200</v>
      </c>
      <c r="B28">
        <v>0.1</v>
      </c>
      <c r="C28">
        <v>5</v>
      </c>
      <c r="D28">
        <v>4.8001075657950505</v>
      </c>
      <c r="E28" t="str">
        <f>agg[[#This Row],[corp-len-grp]]&amp;":"&amp;agg[[#This Row],[tun]]</f>
        <v>200:0.1</v>
      </c>
    </row>
    <row r="29" spans="1:5" x14ac:dyDescent="0.25">
      <c r="A29">
        <v>200</v>
      </c>
      <c r="B29">
        <v>0.2</v>
      </c>
      <c r="C29">
        <v>5</v>
      </c>
      <c r="D29">
        <v>4.5263847686261469</v>
      </c>
      <c r="E29" t="str">
        <f>agg[[#This Row],[corp-len-grp]]&amp;":"&amp;agg[[#This Row],[tun]]</f>
        <v>200:0.2</v>
      </c>
    </row>
    <row r="30" spans="1:5" x14ac:dyDescent="0.25">
      <c r="A30">
        <v>200</v>
      </c>
      <c r="B30">
        <v>0.4</v>
      </c>
      <c r="C30">
        <v>5</v>
      </c>
      <c r="D30">
        <v>5.0392053590725165</v>
      </c>
      <c r="E30" t="str">
        <f>agg[[#This Row],[corp-len-grp]]&amp;":"&amp;agg[[#This Row],[tun]]</f>
        <v>200:0.4</v>
      </c>
    </row>
    <row r="31" spans="1:5" x14ac:dyDescent="0.25">
      <c r="A31">
        <v>200</v>
      </c>
      <c r="B31">
        <v>0.5</v>
      </c>
      <c r="C31">
        <v>5</v>
      </c>
      <c r="D31">
        <v>3.6156477383710266</v>
      </c>
      <c r="E31" t="str">
        <f>agg[[#This Row],[corp-len-grp]]&amp;":"&amp;agg[[#This Row],[tun]]</f>
        <v>200:0.5</v>
      </c>
    </row>
    <row r="32" spans="1:5" x14ac:dyDescent="0.25">
      <c r="A32">
        <v>200</v>
      </c>
      <c r="B32">
        <v>0.9</v>
      </c>
      <c r="C32">
        <v>5</v>
      </c>
      <c r="D32">
        <v>4.0987301282023223</v>
      </c>
      <c r="E32" t="str">
        <f>agg[[#This Row],[corp-len-grp]]&amp;":"&amp;agg[[#This Row],[tun]]</f>
        <v>200:0.9</v>
      </c>
    </row>
    <row r="33" spans="1:5" x14ac:dyDescent="0.25">
      <c r="A33">
        <v>200</v>
      </c>
      <c r="B33">
        <v>0.98</v>
      </c>
      <c r="C33">
        <v>5</v>
      </c>
      <c r="D33">
        <v>2.3366601648274807</v>
      </c>
      <c r="E33" t="str">
        <f>agg[[#This Row],[corp-len-grp]]&amp;":"&amp;agg[[#This Row],[tun]]</f>
        <v>200:0.98</v>
      </c>
    </row>
    <row r="34" spans="1:5" x14ac:dyDescent="0.25">
      <c r="A34">
        <v>500</v>
      </c>
      <c r="B34">
        <v>0.02</v>
      </c>
      <c r="C34">
        <v>5</v>
      </c>
      <c r="D34">
        <v>13.655299280879296</v>
      </c>
      <c r="E34" t="str">
        <f>agg[[#This Row],[corp-len-grp]]&amp;":"&amp;agg[[#This Row],[tun]]</f>
        <v>500:0.02</v>
      </c>
    </row>
    <row r="35" spans="1:5" x14ac:dyDescent="0.25">
      <c r="A35">
        <v>500</v>
      </c>
      <c r="B35">
        <v>0.05</v>
      </c>
      <c r="C35">
        <v>5</v>
      </c>
      <c r="D35">
        <v>13.90955072890161</v>
      </c>
      <c r="E35" t="str">
        <f>agg[[#This Row],[corp-len-grp]]&amp;":"&amp;agg[[#This Row],[tun]]</f>
        <v>500:0.05</v>
      </c>
    </row>
    <row r="36" spans="1:5" x14ac:dyDescent="0.25">
      <c r="A36">
        <v>500</v>
      </c>
      <c r="B36">
        <v>0.1</v>
      </c>
      <c r="C36">
        <v>5</v>
      </c>
      <c r="D36">
        <v>3.549421918159561</v>
      </c>
      <c r="E36" t="str">
        <f>agg[[#This Row],[corp-len-grp]]&amp;":"&amp;agg[[#This Row],[tun]]</f>
        <v>500:0.1</v>
      </c>
    </row>
    <row r="37" spans="1:5" x14ac:dyDescent="0.25">
      <c r="A37">
        <v>500</v>
      </c>
      <c r="B37">
        <v>0.2</v>
      </c>
      <c r="C37">
        <v>5</v>
      </c>
      <c r="D37">
        <v>4.7097546245260613</v>
      </c>
      <c r="E37" t="str">
        <f>agg[[#This Row],[corp-len-grp]]&amp;":"&amp;agg[[#This Row],[tun]]</f>
        <v>500:0.2</v>
      </c>
    </row>
    <row r="38" spans="1:5" x14ac:dyDescent="0.25">
      <c r="A38">
        <v>500</v>
      </c>
      <c r="B38">
        <v>0.4</v>
      </c>
      <c r="C38">
        <v>5</v>
      </c>
      <c r="D38">
        <v>3.0808496047983538</v>
      </c>
      <c r="E38" t="str">
        <f>agg[[#This Row],[corp-len-grp]]&amp;":"&amp;agg[[#This Row],[tun]]</f>
        <v>500:0.4</v>
      </c>
    </row>
    <row r="39" spans="1:5" x14ac:dyDescent="0.25">
      <c r="A39">
        <v>500</v>
      </c>
      <c r="B39">
        <v>0.5</v>
      </c>
      <c r="C39">
        <v>5</v>
      </c>
      <c r="D39">
        <v>1.8427439301860193E-3</v>
      </c>
      <c r="E39" t="str">
        <f>agg[[#This Row],[corp-len-grp]]&amp;":"&amp;agg[[#This Row],[tun]]</f>
        <v>500:0.5</v>
      </c>
    </row>
    <row r="40" spans="1:5" x14ac:dyDescent="0.25">
      <c r="A40">
        <v>500</v>
      </c>
      <c r="B40">
        <v>0.9</v>
      </c>
      <c r="C40">
        <v>5</v>
      </c>
      <c r="D40">
        <v>0.13722114000179597</v>
      </c>
      <c r="E40" t="str">
        <f>agg[[#This Row],[corp-len-grp]]&amp;":"&amp;agg[[#This Row],[tun]]</f>
        <v>500:0.9</v>
      </c>
    </row>
    <row r="41" spans="1:5" x14ac:dyDescent="0.25">
      <c r="A41">
        <v>500</v>
      </c>
      <c r="B41">
        <v>0.98</v>
      </c>
      <c r="C41">
        <v>5</v>
      </c>
      <c r="D41">
        <v>-7.2020725260273366E-2</v>
      </c>
      <c r="E41" t="str">
        <f>agg[[#This Row],[corp-len-grp]]&amp;":"&amp;agg[[#This Row],[tun]]</f>
        <v>500:0.98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A7D7-1F48-45DC-8878-9CEECA2A76C4}">
  <dimension ref="A1:D3"/>
  <sheetViews>
    <sheetView tabSelected="1" workbookViewId="0">
      <selection activeCell="C3" sqref="C3"/>
    </sheetView>
  </sheetViews>
  <sheetFormatPr defaultRowHeight="15" x14ac:dyDescent="0.25"/>
  <cols>
    <col min="4" max="4" width="19.28515625" customWidth="1"/>
  </cols>
  <sheetData>
    <row r="1" spans="1:4" x14ac:dyDescent="0.25">
      <c r="A1" t="s">
        <v>59</v>
      </c>
      <c r="B1" t="s">
        <v>60</v>
      </c>
      <c r="C1" t="s">
        <v>64</v>
      </c>
      <c r="D1" t="s">
        <v>61</v>
      </c>
    </row>
    <row r="2" spans="1:4" x14ac:dyDescent="0.25">
      <c r="A2">
        <v>50</v>
      </c>
      <c r="B2">
        <v>0.2</v>
      </c>
      <c r="C2" t="str">
        <f>Table2[[#This Row],[size]]&amp;":"&amp;Table2[[#This Row],[tuning]]</f>
        <v>50:0.2</v>
      </c>
      <c r="D2">
        <f>INDEX(agg[avg DeltaOpDur], MATCH(Table2[[#This Row],[key]], agg[key], 0))</f>
        <v>1.9359643690683996</v>
      </c>
    </row>
    <row r="3" spans="1:4" x14ac:dyDescent="0.25">
      <c r="A3">
        <v>200</v>
      </c>
      <c r="B3">
        <v>0.2</v>
      </c>
      <c r="C3" t="str">
        <f>Table2[[#This Row],[size]]&amp;":"&amp;Table2[[#This Row],[tuning]]</f>
        <v>200:0.2</v>
      </c>
      <c r="D3">
        <f>INDEX(agg[avg DeltaOpDur], MATCH(Table2[[#This Row],[key]], agg[key], 0))</f>
        <v>4.5263847686261469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s E A A B Q S w M E F A A C A A g A W g u Z X B G 7 J c u l A A A A 9 g A A A B I A H A B D b 2 5 m a W c v U G F j a 2 F n Z S 5 4 b W w g o h g A K K A U A A A A A A A A A A A A A A A A A A A A A A A A A A A A h Y / R C o I w G I V f R X b v N i e B y O 8 k v E 0 I g u h 2 z K U j n e F m 8 9 2 6 6 J F 6 h Y y y u u v y n P M d O O d + v U E + d W 1 w U Y P V v c l Q h C k K l J F 9 p U 2 d o d E d w w T l H L Z C n k S t g h k 2 N p 2 s z l D j 3 D k l x H u P f Y z 7 o S a M 0 o g c y s 1 O N q o T o T b W C S M V + r S q / y 3 E Y f 8 a w x m O V h G O W Y I p k M W E U p s v w O a 9 z / T H h G J s 3 T g o r k x Y r I E s E s j 7 A 3 8 A U E s D B B Q A A g A I A F o L m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C 5 l c I t 1 S w H Q B A A D 4 A w A A E w A c A E Z v c m 1 1 b G F z L 1 N l Y 3 R p b 2 4 x L m 0 g o h g A K K A U A A A A A A A A A A A A A A A A A A A A A A A A A A A A f Z J P a 4 N A E M X v g t 9 h s R c D K g R K L 6 G H Y k o p h B a a Q A 8 h l N V M V b L u L v s n t U i + e 3 f V J C R Z 6 0 V 4 M + / N / o a R k K u K U b T s / 9 O Z 7 / m e L L G A L V r h j M A U P S I C y v e Q + Z Z M i x y M 8 t z k Q J J U C w F U f T K x y x j b h Z N 2 / Y Z r e A x 6 Z 7 A 5 r F N G l W n Z R H 3 A X Z C W m B Y 2 / J d D Y J K 6 1 m Q l M J X f T N Q p I 7 q m t i j D f l r U t k G W 8 K I O I q S M j h Q 0 6 h A h q + Z M c I e s N D 2 q V N c Z i E F v m s b R T a U S 0 u i v V D 3 c J 3 b 0 U F g q s Q B 3 E m X c a Y G G q 3 i r h d s U V w p c o 6 h 0 8 h n Z C W h 0 N 6 E p u B C N P M J o K q O Q 1 u W k N I V / M K 1 t j D O v e Z K X u 6 O L s K L K M R m 2 8 8 7 n Y 4 F j J Z s 3 B 6 L w a I N Z X 0 y A x k W 3 x q v n 3 C 7 x M D n d 6 Y t g m p s 7 / W A / 8 n y n n R p e X b F j U p d t h 7 R B y j R V R g K c l 0 O K y e z U 8 G t y 8 y i 8 L 9 A F U + d b V F I l T 3 s Q u I B w f c m 9 m Z w g C L H 5 Z x r f q 6 g T a P Y H U E s B A i 0 A F A A C A A g A W g u Z X B G 7 J c u l A A A A 9 g A A A B I A A A A A A A A A A A A A A A A A A A A A A E N v b m Z p Z y 9 Q Y W N r Y W d l L n h t b F B L A Q I t A B Q A A g A I A F o L m V w P y u m r p A A A A O k A A A A T A A A A A A A A A A A A A A A A A P E A A A B b Q 2 9 u d G V u d F 9 U e X B l c 1 0 u e G 1 s U E s B A i 0 A F A A C A A g A W g u Z X C L d U s B 0 A Q A A + A M A A B M A A A A A A A A A A A A A A A A A 4 g E A A E Z v c m 1 1 b G F z L 1 N l Y 3 R p b 2 4 x L m 1 Q S w U G A A A A A A M A A w D C A A A A o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Q o A A A A A A A B / C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x M z A 4 Y 2 N k L T I 5 M j M t N D h j Y S 1 h Z T M 0 L T N h O W R k Z D Y z M z F m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Y W d n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I 1 V D A 1 O j I 2 O j A 3 L j I w N T g z N j V a I i A v P j x F b n R y e S B U e X B l P S J G a W x s Q 2 9 s d W 1 u V H l w Z X M i I F Z h b H V l P S J z Q X d V R E J R P T 0 i I C 8 + P E V u d H J 5 I F R 5 c G U 9 I k Z p b G x D b 2 x 1 b W 5 O Y W 1 l c y I g V m F s d W U 9 I n N b J n F 1 b 3 Q 7 Y 2 9 y c C 1 s Z W 4 t Z 3 J w J n F 1 b 3 Q 7 L C Z x d W 9 0 O 3 R 1 b i Z x d W 9 0 O y w m c X V v d D t D b 3 V u d C Z x d W 9 0 O y w m c X V v d D t h d m c g R G V s d G F P c E R 1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j b 3 J w L W x l b i 1 n c n A s M H 0 m c X V v d D s s J n F 1 b 3 Q 7 U 2 V j d G l v b j E v V G F i b G U x L 0 F 1 d G 9 S Z W 1 v d m V k Q 2 9 s d W 1 u c z E u e 3 R 1 b i w x f S Z x d W 9 0 O y w m c X V v d D t T Z W N 0 a W 9 u M S 9 U Y W J s Z T E v Q X V 0 b 1 J l b W 9 2 Z W R D b 2 x 1 b W 5 z M S 5 7 Q 2 9 1 b n Q s M n 0 m c X V v d D s s J n F 1 b 3 Q 7 U 2 V j d G l v b j E v V G F i b G U x L 0 F 1 d G 9 S Z W 1 v d m V k Q 2 9 s d W 1 u c z E u e 2 F 2 Z y B E Z W x 0 Y U 9 w R H V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S 9 B d X R v U m V t b 3 Z l Z E N v b H V t b n M x L n t j b 3 J w L W x l b i 1 n c n A s M H 0 m c X V v d D s s J n F 1 b 3 Q 7 U 2 V j d G l v b j E v V G F i b G U x L 0 F 1 d G 9 S Z W 1 v d m V k Q 2 9 s d W 1 u c z E u e 3 R 1 b i w x f S Z x d W 9 0 O y w m c X V v d D t T Z W N 0 a W 9 u M S 9 U Y W J s Z T E v Q X V 0 b 1 J l b W 9 2 Z W R D b 2 x 1 b W 5 z M S 5 7 Q 2 9 1 b n Q s M n 0 m c X V v d D s s J n F 1 b 3 Q 7 U 2 V j d G l v b j E v V G F i b G U x L 0 F 1 d G 9 S Z W 1 v d m V k Q 2 9 s d W 1 u c z E u e 2 F 2 Z y B E Z W x 0 Y U 9 w R H V y L D N 9 J n F 1 b 3 Q 7 X S w m c X V v d D t S Z W x h d G l v b n N o a X B J b m Z v J n F 1 b 3 Q 7 O l t d f S I g L z 4 8 R W 5 0 c n k g V H l w Z T 0 i R m l s b F R h c m d l d E 5 h b W V D d X N 0 b 2 1 p e m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H c m 9 1 c G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6 n q Q F b z b a S 6 2 v + 7 q 3 1 w h M A A A A A A I A A A A A A B B m A A A A A Q A A I A A A A N 6 U y D I 2 K X 7 5 N K j z i x j 4 T i m j o 0 J R 6 s q J 0 d 0 s + 4 L S V K 6 o A A A A A A 6 A A A A A A g A A I A A A A L g J E 5 V m a G F Z D v 1 r / M x l 3 M 0 r i b c a Y o 3 8 g 5 l H R 4 0 T Q Q S 3 U A A A A L i Z a 1 g E k h D b S 6 P z i T m L 2 g B I 0 b l j H Q B U z 4 z 5 J 9 W i q L k H V 5 R 1 N h G v t a + D s o L L E S T z d v o G J 1 E 4 c k x U e c B W l 3 Z / 3 0 R e 3 P C h C 8 v d q Q Y l p P j I Z / / n Q A A A A F h I t F B K t O X q o T Z W P Y g J v j Y 0 5 v r f 7 B h m 0 Z R e P q k C T n f K A r s u E J z L H S i 6 z d M V W o a G 5 7 U p W 0 I m j Q u g U m B 9 5 E I g 2 p 4 = < / D a t a M a s h u p > 
</file>

<file path=customXml/itemProps1.xml><?xml version="1.0" encoding="utf-8"?>
<ds:datastoreItem xmlns:ds="http://schemas.openxmlformats.org/officeDocument/2006/customXml" ds:itemID="{4565DF6D-B330-4F3E-A33F-51120A2109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</vt:lpstr>
      <vt:lpstr>Agg</vt:lpstr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Brooks</dc:creator>
  <cp:lastModifiedBy>Michael Leslie Brooks</cp:lastModifiedBy>
  <dcterms:created xsi:type="dcterms:W3CDTF">2025-06-03T18:01:10Z</dcterms:created>
  <dcterms:modified xsi:type="dcterms:W3CDTF">2026-04-25T05:28:48Z</dcterms:modified>
</cp:coreProperties>
</file>